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4910" windowHeight="7110"/>
  </bookViews>
  <sheets>
    <sheet name="Штатное" sheetId="1" r:id="rId1"/>
    <sheet name="Приложение кприказу" sheetId="2" r:id="rId2"/>
    <sheet name="Протокол" sheetId="3" r:id="rId3"/>
  </sheets>
  <definedNames>
    <definedName name="_xlnm.Print_Area" localSheetId="0">Штатное!$A$1:$X$43</definedName>
  </definedNames>
  <calcPr calcId="125725" refMode="R1C1"/>
</workbook>
</file>

<file path=xl/calcChain.xml><?xml version="1.0" encoding="utf-8"?>
<calcChain xmlns="http://schemas.openxmlformats.org/spreadsheetml/2006/main">
  <c r="J37" i="1"/>
  <c r="R37"/>
  <c r="J36"/>
  <c r="J38"/>
  <c r="R38" s="1"/>
  <c r="U38" s="1"/>
  <c r="E39"/>
  <c r="J20"/>
  <c r="K20" s="1"/>
  <c r="T30"/>
  <c r="T39" s="1"/>
  <c r="S39"/>
  <c r="W39"/>
  <c r="P26"/>
  <c r="P25"/>
  <c r="P24"/>
  <c r="O16"/>
  <c r="O39" s="1"/>
  <c r="N23"/>
  <c r="N22"/>
  <c r="N21"/>
  <c r="M21"/>
  <c r="J35"/>
  <c r="R35" s="1"/>
  <c r="J34"/>
  <c r="R34" s="1"/>
  <c r="J33"/>
  <c r="J32"/>
  <c r="R32" s="1"/>
  <c r="R31"/>
  <c r="J31"/>
  <c r="J30"/>
  <c r="K30" s="1"/>
  <c r="Q30" s="1"/>
  <c r="J29"/>
  <c r="J28"/>
  <c r="L28" s="1"/>
  <c r="J27"/>
  <c r="L27" s="1"/>
  <c r="J26"/>
  <c r="J25"/>
  <c r="J24"/>
  <c r="R24" s="1"/>
  <c r="U24" s="1"/>
  <c r="J23"/>
  <c r="R23" s="1"/>
  <c r="U23" s="1"/>
  <c r="J22"/>
  <c r="R22" s="1"/>
  <c r="R21"/>
  <c r="J21"/>
  <c r="L21" s="1"/>
  <c r="J19"/>
  <c r="K19" s="1"/>
  <c r="J18"/>
  <c r="R18" s="1"/>
  <c r="J17"/>
  <c r="K17" s="1"/>
  <c r="J16"/>
  <c r="K16" s="1"/>
  <c r="J15"/>
  <c r="J14"/>
  <c r="K14" s="1"/>
  <c r="J13"/>
  <c r="J12"/>
  <c r="K12" s="1"/>
  <c r="V37" l="1"/>
  <c r="X37" s="1"/>
  <c r="U37"/>
  <c r="R36"/>
  <c r="U36" s="1"/>
  <c r="V36" s="1"/>
  <c r="X36" s="1"/>
  <c r="L23"/>
  <c r="N39"/>
  <c r="P39"/>
  <c r="J39"/>
  <c r="V38"/>
  <c r="X38" s="1"/>
  <c r="U31"/>
  <c r="V31" s="1"/>
  <c r="X31" s="1"/>
  <c r="M22"/>
  <c r="L22"/>
  <c r="L39" s="1"/>
  <c r="M23"/>
  <c r="V23" s="1"/>
  <c r="X23" s="1"/>
  <c r="Q20"/>
  <c r="K15"/>
  <c r="Q15" s="1"/>
  <c r="U15" s="1"/>
  <c r="Q17"/>
  <c r="Q19"/>
  <c r="Q12"/>
  <c r="U12" s="1"/>
  <c r="V12" s="1"/>
  <c r="X12" s="1"/>
  <c r="Q16"/>
  <c r="K13"/>
  <c r="Q13" s="1"/>
  <c r="U21"/>
  <c r="V21" s="1"/>
  <c r="X21" s="1"/>
  <c r="Q14"/>
  <c r="U14" s="1"/>
  <c r="V14" s="1"/>
  <c r="X14" s="1"/>
  <c r="U17"/>
  <c r="V24"/>
  <c r="X24" s="1"/>
  <c r="R33"/>
  <c r="U33" s="1"/>
  <c r="V33" s="1"/>
  <c r="X33" s="1"/>
  <c r="V17"/>
  <c r="X17" s="1"/>
  <c r="U35"/>
  <c r="V35" s="1"/>
  <c r="X35" s="1"/>
  <c r="R26"/>
  <c r="U26" s="1"/>
  <c r="R29"/>
  <c r="U29" s="1"/>
  <c r="U16"/>
  <c r="V16" s="1"/>
  <c r="X16" s="1"/>
  <c r="U30"/>
  <c r="U32"/>
  <c r="V32" s="1"/>
  <c r="X32" s="1"/>
  <c r="U34"/>
  <c r="V34" s="1"/>
  <c r="X34" s="1"/>
  <c r="R25"/>
  <c r="U25" s="1"/>
  <c r="R27"/>
  <c r="U27" s="1"/>
  <c r="R28"/>
  <c r="U28" s="1"/>
  <c r="U18"/>
  <c r="V18" s="1"/>
  <c r="X18" s="1"/>
  <c r="U22"/>
  <c r="V26"/>
  <c r="X26" s="1"/>
  <c r="M27"/>
  <c r="M28"/>
  <c r="M39" l="1"/>
  <c r="R39"/>
  <c r="V29"/>
  <c r="X29" s="1"/>
  <c r="V22"/>
  <c r="X22" s="1"/>
  <c r="V15"/>
  <c r="X15" s="1"/>
  <c r="V25"/>
  <c r="X25" s="1"/>
  <c r="Q39"/>
  <c r="K39"/>
  <c r="U20"/>
  <c r="V20" s="1"/>
  <c r="X20" s="1"/>
  <c r="V30"/>
  <c r="X30" s="1"/>
  <c r="V19"/>
  <c r="X19" s="1"/>
  <c r="U13"/>
  <c r="U39" s="1"/>
  <c r="U19"/>
  <c r="V27"/>
  <c r="X27" s="1"/>
  <c r="V13"/>
  <c r="X13" s="1"/>
  <c r="V28"/>
  <c r="X28" s="1"/>
  <c r="X39" l="1"/>
  <c r="V39"/>
  <c r="J3" s="1"/>
</calcChain>
</file>

<file path=xl/sharedStrings.xml><?xml version="1.0" encoding="utf-8"?>
<sst xmlns="http://schemas.openxmlformats.org/spreadsheetml/2006/main" count="383" uniqueCount="172">
  <si>
    <t>"Утверждаю"</t>
  </si>
  <si>
    <t>Штатное расписание</t>
  </si>
  <si>
    <t>руководящих работников, администраьтивно - хозяйственного,</t>
  </si>
  <si>
    <t>№ п/п</t>
  </si>
  <si>
    <t>Наименование должностей</t>
  </si>
  <si>
    <t>директор</t>
  </si>
  <si>
    <t>делопроизводитель.</t>
  </si>
  <si>
    <t>вожатые</t>
  </si>
  <si>
    <t>гардеробщики</t>
  </si>
  <si>
    <t>кочегар</t>
  </si>
  <si>
    <t>сторож</t>
  </si>
  <si>
    <t>уборщик</t>
  </si>
  <si>
    <t>вахтер</t>
  </si>
  <si>
    <t>электрик</t>
  </si>
  <si>
    <t>рабочий</t>
  </si>
  <si>
    <t>водитель</t>
  </si>
  <si>
    <t>Итого</t>
  </si>
  <si>
    <t>библиотекарь</t>
  </si>
  <si>
    <t>Гл.экономист                                   Н. Жакупова</t>
  </si>
  <si>
    <t>Количество шт ед</t>
  </si>
  <si>
    <t>Категория (разряд)</t>
  </si>
  <si>
    <t>Стаж</t>
  </si>
  <si>
    <t>БДО
(тенге)</t>
  </si>
  <si>
    <t>коэфициент</t>
  </si>
  <si>
    <t>Итого оклад в месяц
(тенге)</t>
  </si>
  <si>
    <t>доплата за особые условия труда 10 %</t>
  </si>
  <si>
    <t>за работу в туалетах с хлоркой 30 %</t>
  </si>
  <si>
    <t>Всего ФОТ в месяц</t>
  </si>
  <si>
    <t>сезоные</t>
  </si>
  <si>
    <t>годовой ФОТ</t>
  </si>
  <si>
    <t>Ф.И.О</t>
  </si>
  <si>
    <t>А 1-3-1</t>
  </si>
  <si>
    <t>D</t>
  </si>
  <si>
    <t>Директор школы</t>
  </si>
  <si>
    <t>______________Ф.И.О</t>
  </si>
  <si>
    <t>доплата за работу в выходн и праздн 50%</t>
  </si>
  <si>
    <t>ночные 50 %</t>
  </si>
  <si>
    <t>за вредность кочегарам 30%</t>
  </si>
  <si>
    <t>"Согласовано"</t>
  </si>
  <si>
    <t>Руководитель отдела образования</t>
  </si>
  <si>
    <t>_____________________ П. Барахоева</t>
  </si>
  <si>
    <t>завхоз</t>
  </si>
  <si>
    <t>Приложение 2</t>
  </si>
  <si>
    <t xml:space="preserve">к приказу № </t>
  </si>
  <si>
    <t>должность</t>
  </si>
  <si>
    <t>25 % сельских</t>
  </si>
  <si>
    <t>надбавка 100%</t>
  </si>
  <si>
    <t>категория 100%</t>
  </si>
  <si>
    <t>категория 50%</t>
  </si>
  <si>
    <t>категория 30%</t>
  </si>
  <si>
    <t>библиотечный фонд 30% от БДО</t>
  </si>
  <si>
    <t>Надбавка    10 % за особые условия труда</t>
  </si>
  <si>
    <t>надбавка 45 %</t>
  </si>
  <si>
    <t xml:space="preserve">за работу с детьми с инклюзивными потребностями40 % от БДО </t>
  </si>
  <si>
    <t xml:space="preserve"> за работу в туалетах с хлоркой 30% от БДО</t>
  </si>
  <si>
    <t xml:space="preserve">Выходные и праздничные 50 % </t>
  </si>
  <si>
    <t>ночные 50%</t>
  </si>
  <si>
    <t>за вредность 30 % от БДО</t>
  </si>
  <si>
    <t>Водителям за 1 класс 30% от БДО</t>
  </si>
  <si>
    <t>Водителям за 2 класс 20% от БДО</t>
  </si>
  <si>
    <t>Коэффицент</t>
  </si>
  <si>
    <t>Категория</t>
  </si>
  <si>
    <t xml:space="preserve">Нуржанов Дархан Жаксылыкович </t>
  </si>
  <si>
    <t xml:space="preserve">Абеньянова Зауре Жанатовна </t>
  </si>
  <si>
    <t xml:space="preserve">Гофман Антанина Николаенва </t>
  </si>
  <si>
    <t xml:space="preserve">Тажина Акмарал Коблановна </t>
  </si>
  <si>
    <t xml:space="preserve">Сейтгалиева Айгерим Темирхановна </t>
  </si>
  <si>
    <t xml:space="preserve">зам. Директора УВР </t>
  </si>
  <si>
    <t xml:space="preserve">зам. Директора ВР </t>
  </si>
  <si>
    <t xml:space="preserve">Губайдулин Рамиль Рафкатович </t>
  </si>
  <si>
    <t xml:space="preserve">Гофман Виталий Николаевич </t>
  </si>
  <si>
    <t xml:space="preserve">Ярошик Надежда Юрьевна </t>
  </si>
  <si>
    <t xml:space="preserve">Рогозина Ольга Александровна </t>
  </si>
  <si>
    <t xml:space="preserve">Маняпова Анна Владимировна </t>
  </si>
  <si>
    <t xml:space="preserve">Баженов Марат Амангельдинович </t>
  </si>
  <si>
    <t xml:space="preserve">Отызбаев Сакен Кудайбергенович </t>
  </si>
  <si>
    <t>Казиев Жайсан Сураганович</t>
  </si>
  <si>
    <t xml:space="preserve">Смагина Ирина Вячаславовна </t>
  </si>
  <si>
    <t xml:space="preserve">Ржавин Валерии Валерьевич </t>
  </si>
  <si>
    <t xml:space="preserve">Директор </t>
  </si>
  <si>
    <t xml:space="preserve">водитель </t>
  </si>
  <si>
    <t xml:space="preserve">электрик </t>
  </si>
  <si>
    <t>*</t>
  </si>
  <si>
    <t>А 1-4</t>
  </si>
  <si>
    <t>А1-4</t>
  </si>
  <si>
    <t>C-3</t>
  </si>
  <si>
    <t>психолог</t>
  </si>
  <si>
    <t>вакансия</t>
  </si>
  <si>
    <t>В2-4</t>
  </si>
  <si>
    <t xml:space="preserve">библиотечный фонд </t>
  </si>
  <si>
    <t>надбавка 100 %</t>
  </si>
  <si>
    <t>надбавка45 %</t>
  </si>
  <si>
    <t>за 1 класс 35 % от БДО</t>
  </si>
  <si>
    <t>инклюзив 40 % от БДО</t>
  </si>
  <si>
    <t xml:space="preserve"> +</t>
  </si>
  <si>
    <t xml:space="preserve">штат в кол-ве   </t>
  </si>
  <si>
    <t xml:space="preserve">с мес.ФЗП </t>
  </si>
  <si>
    <t>18  ед</t>
  </si>
  <si>
    <t>Два миллионачетыреста двенадцать тысячсто семнадцать  тенге</t>
  </si>
  <si>
    <t>Амангельдина Жанара Ержановна</t>
  </si>
  <si>
    <t>Сорочинская Галина Филиповна</t>
  </si>
  <si>
    <t xml:space="preserve">Амангельдин Жалгас Куатович </t>
  </si>
  <si>
    <t xml:space="preserve">Баженова Валентина Олеговна </t>
  </si>
  <si>
    <t>Амангельдин Жалгас Куатович</t>
  </si>
  <si>
    <t xml:space="preserve">Диденко Денис Николаевич </t>
  </si>
  <si>
    <t>Амангельдина Жанар Ержановна</t>
  </si>
  <si>
    <t xml:space="preserve">Сорочинская Галина Филиповна </t>
  </si>
  <si>
    <t>Амангельдина Жалгас Куатович</t>
  </si>
  <si>
    <t>воспитатель</t>
  </si>
  <si>
    <t>Мухамеджанова Алла Сергеевна</t>
  </si>
  <si>
    <t xml:space="preserve">Мухамеджанова Алла Сергеевна </t>
  </si>
  <si>
    <t xml:space="preserve">воспитатель </t>
  </si>
  <si>
    <t xml:space="preserve">          *</t>
  </si>
  <si>
    <t>3 года 2 м 9 д</t>
  </si>
  <si>
    <t>до год</t>
  </si>
  <si>
    <t>1 год 2 м 18 дней</t>
  </si>
  <si>
    <t>4г 2м 2дня</t>
  </si>
  <si>
    <t>В4-4</t>
  </si>
  <si>
    <t>2г 1м 3дня</t>
  </si>
  <si>
    <t xml:space="preserve">до года </t>
  </si>
  <si>
    <t xml:space="preserve">Нуржанов </t>
  </si>
  <si>
    <t>В3-4</t>
  </si>
  <si>
    <t xml:space="preserve">Образование </t>
  </si>
  <si>
    <t xml:space="preserve">высшее профессиональное </t>
  </si>
  <si>
    <t xml:space="preserve">Среднее профессиональное </t>
  </si>
  <si>
    <t>средее спец</t>
  </si>
  <si>
    <t>среднее спец</t>
  </si>
  <si>
    <t>предшкола</t>
  </si>
  <si>
    <t>Смагина Инна Сергеевна</t>
  </si>
  <si>
    <t>сред/спец</t>
  </si>
  <si>
    <t>D-1</t>
  </si>
  <si>
    <t>помощник миницентра</t>
  </si>
  <si>
    <t>Продченко Ольга Ивановна</t>
  </si>
  <si>
    <t>среднее</t>
  </si>
  <si>
    <t>2 года 3м 5д</t>
  </si>
  <si>
    <t xml:space="preserve">Продченко Ольга Ивановна </t>
  </si>
  <si>
    <t xml:space="preserve">пом.воспитателя </t>
  </si>
  <si>
    <t xml:space="preserve"> Есенгельдин Куат Амангельдинович </t>
  </si>
  <si>
    <t xml:space="preserve">Есенгельдин Куат Амангельдинович </t>
  </si>
  <si>
    <t>Есенгельдин Куат Амангельдинович</t>
  </si>
  <si>
    <t>"____" __________________ 2024 г</t>
  </si>
  <si>
    <t>"_____" ______________     2024г.</t>
  </si>
  <si>
    <t xml:space="preserve">учебно-вспомогательного и прочего персонала на 2023-2024 учебный год по </t>
  </si>
  <si>
    <t>КГУ "ОСШ села Узункуль" Астраханского  района на 01.01.2024 г.</t>
  </si>
  <si>
    <t>15 лет 2м 3дней</t>
  </si>
  <si>
    <t>20 лет 3 м 28дней</t>
  </si>
  <si>
    <t>11 лет 4м 8 дня</t>
  </si>
  <si>
    <t>5 лет 3 м 8 дней</t>
  </si>
  <si>
    <t>16лет 4 м 8 дней</t>
  </si>
  <si>
    <t xml:space="preserve">7лет 4м </t>
  </si>
  <si>
    <t>16 лет 3 м 3 дня</t>
  </si>
  <si>
    <t>2год 2 м 18 дней</t>
  </si>
  <si>
    <t>4г 4м 4дня</t>
  </si>
  <si>
    <t>3г 6м 29дня</t>
  </si>
  <si>
    <t>2г 5м 7 дней</t>
  </si>
  <si>
    <t>1год 1м 4 д</t>
  </si>
  <si>
    <t>7 лет 1м  11дней</t>
  </si>
  <si>
    <t>15 лет 1 м 4дня</t>
  </si>
  <si>
    <t>1 год 3м.14дня</t>
  </si>
  <si>
    <t>4г 2м 14дней</t>
  </si>
  <si>
    <t>6лет 4м 18 дней</t>
  </si>
  <si>
    <t>3 года</t>
  </si>
  <si>
    <t>1 год 4м 8д</t>
  </si>
  <si>
    <t>20 лет 3м 28 дней</t>
  </si>
  <si>
    <t>16лет 3 м 8 дней</t>
  </si>
  <si>
    <t xml:space="preserve">7лет </t>
  </si>
  <si>
    <t>1год 1 м 4 дня</t>
  </si>
  <si>
    <t>6 лет 4м 18 дней</t>
  </si>
  <si>
    <t>1 года 2 м 18 д</t>
  </si>
  <si>
    <t>2 года3 м 5 дней</t>
  </si>
  <si>
    <t xml:space="preserve">3 года </t>
  </si>
  <si>
    <t>Протокол по исчислению стажа руководящих работников, администраьтивно - хозяйственного,учебно-вспомогательного и прочего персонала на 2023-2024 учебный год по КГУ "ОСШ села Узункуль"Астраханского  района на 01.01.2024 г.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</si>
</sst>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Bookman Old Style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Bookman Old Style"/>
      <family val="1"/>
      <charset val="204"/>
    </font>
    <font>
      <sz val="10"/>
      <color indexed="8"/>
      <name val="Bookman Old Style"/>
      <family val="1"/>
      <charset val="204"/>
    </font>
    <font>
      <sz val="11"/>
      <name val="Bookman Old Style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6" fillId="0" borderId="0"/>
  </cellStyleXfs>
  <cellXfs count="79">
    <xf numFmtId="0" fontId="0" fillId="0" borderId="0" xfId="0"/>
    <xf numFmtId="0" fontId="7" fillId="0" borderId="0" xfId="0" applyFont="1"/>
    <xf numFmtId="0" fontId="0" fillId="0" borderId="0" xfId="0" applyAlignment="1"/>
    <xf numFmtId="0" fontId="8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8" fillId="0" borderId="0" xfId="0" applyFont="1" applyFill="1" applyBorder="1"/>
    <xf numFmtId="164" fontId="8" fillId="0" borderId="0" xfId="0" applyNumberFormat="1" applyFont="1" applyFill="1" applyBorder="1"/>
    <xf numFmtId="0" fontId="13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6" fillId="0" borderId="0" xfId="2"/>
    <xf numFmtId="0" fontId="6" fillId="0" borderId="1" xfId="2" applyBorder="1"/>
    <xf numFmtId="0" fontId="6" fillId="0" borderId="1" xfId="2" applyBorder="1" applyAlignment="1">
      <alignment horizontal="center" wrapText="1"/>
    </xf>
    <xf numFmtId="9" fontId="6" fillId="0" borderId="1" xfId="2" applyNumberFormat="1" applyBorder="1" applyAlignment="1">
      <alignment horizontal="center" wrapText="1"/>
    </xf>
    <xf numFmtId="0" fontId="6" fillId="0" borderId="1" xfId="2" applyBorder="1" applyAlignment="1">
      <alignment wrapText="1"/>
    </xf>
    <xf numFmtId="0" fontId="6" fillId="0" borderId="1" xfId="2" applyFill="1" applyBorder="1" applyAlignment="1">
      <alignment wrapText="1"/>
    </xf>
    <xf numFmtId="0" fontId="0" fillId="0" borderId="0" xfId="0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0" xfId="2" applyFill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5" fillId="0" borderId="1" xfId="2" applyFont="1" applyBorder="1"/>
    <xf numFmtId="0" fontId="6" fillId="0" borderId="1" xfId="2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0" fillId="2" borderId="0" xfId="0" applyFill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ont="1" applyFill="1" applyBorder="1"/>
    <xf numFmtId="0" fontId="0" fillId="2" borderId="1" xfId="0" applyFill="1" applyBorder="1"/>
    <xf numFmtId="0" fontId="0" fillId="0" borderId="1" xfId="0" applyFont="1" applyBorder="1"/>
    <xf numFmtId="0" fontId="4" fillId="0" borderId="1" xfId="2" applyFont="1" applyBorder="1"/>
    <xf numFmtId="0" fontId="15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" fontId="0" fillId="0" borderId="1" xfId="0" applyNumberFormat="1" applyBorder="1"/>
    <xf numFmtId="0" fontId="7" fillId="2" borderId="0" xfId="0" applyFont="1" applyFill="1"/>
    <xf numFmtId="0" fontId="7" fillId="2" borderId="0" xfId="0" applyFont="1" applyFill="1" applyAlignment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1" xfId="0" applyFont="1" applyFill="1" applyBorder="1"/>
    <xf numFmtId="2" fontId="11" fillId="2" borderId="1" xfId="0" applyNumberFormat="1" applyFont="1" applyFill="1" applyBorder="1"/>
    <xf numFmtId="164" fontId="8" fillId="2" borderId="0" xfId="0" applyNumberFormat="1" applyFont="1" applyFill="1" applyBorder="1"/>
    <xf numFmtId="0" fontId="11" fillId="2" borderId="0" xfId="0" applyFont="1" applyFill="1"/>
    <xf numFmtId="2" fontId="11" fillId="2" borderId="0" xfId="0" applyNumberFormat="1" applyFont="1" applyFill="1"/>
    <xf numFmtId="0" fontId="13" fillId="2" borderId="0" xfId="0" applyFont="1" applyFill="1"/>
    <xf numFmtId="0" fontId="4" fillId="0" borderId="1" xfId="2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4" fontId="17" fillId="0" borderId="0" xfId="0" applyNumberFormat="1" applyFont="1" applyAlignment="1"/>
    <xf numFmtId="0" fontId="3" fillId="0" borderId="1" xfId="2" applyFont="1" applyBorder="1"/>
    <xf numFmtId="0" fontId="2" fillId="0" borderId="1" xfId="2" applyFont="1" applyBorder="1"/>
    <xf numFmtId="0" fontId="2" fillId="0" borderId="1" xfId="2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7" fillId="0" borderId="0" xfId="1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_Штатное на 2015 г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8"/>
  <sheetViews>
    <sheetView tabSelected="1" workbookViewId="0">
      <selection activeCell="C46" sqref="C46"/>
    </sheetView>
  </sheetViews>
  <sheetFormatPr defaultRowHeight="12.75"/>
  <cols>
    <col min="1" max="1" width="4.28515625" customWidth="1"/>
    <col min="2" max="2" width="22" customWidth="1"/>
    <col min="3" max="3" width="37" style="36" customWidth="1"/>
    <col min="4" max="4" width="28.28515625" style="36" customWidth="1"/>
    <col min="5" max="5" width="7.7109375" style="36" customWidth="1"/>
    <col min="6" max="6" width="9.140625" style="36"/>
    <col min="7" max="7" width="15.42578125" style="36" customWidth="1"/>
    <col min="9" max="9" width="13" customWidth="1"/>
    <col min="10" max="10" width="11.28515625" customWidth="1"/>
    <col min="17" max="17" width="10.42578125" customWidth="1"/>
    <col min="18" max="18" width="9.85546875" customWidth="1"/>
    <col min="19" max="19" width="7.42578125" customWidth="1"/>
    <col min="22" max="22" width="9.5703125" customWidth="1"/>
    <col min="23" max="23" width="7" customWidth="1"/>
    <col min="24" max="24" width="10.5703125" customWidth="1"/>
  </cols>
  <sheetData>
    <row r="1" spans="1:24">
      <c r="A1" s="1"/>
      <c r="B1" s="1"/>
      <c r="C1" s="47"/>
      <c r="D1" s="47"/>
      <c r="E1" s="47"/>
      <c r="F1" s="47"/>
      <c r="G1" s="47"/>
    </row>
    <row r="2" spans="1:24" ht="15.75">
      <c r="A2" s="1"/>
      <c r="B2" s="1" t="s">
        <v>38</v>
      </c>
      <c r="C2" s="47"/>
      <c r="D2" s="47"/>
      <c r="E2" s="48" t="s">
        <v>0</v>
      </c>
      <c r="F2" s="48"/>
      <c r="G2" s="48"/>
      <c r="H2" s="2"/>
      <c r="I2" s="59" t="s">
        <v>95</v>
      </c>
      <c r="J2" s="59"/>
      <c r="K2" s="59" t="s">
        <v>97</v>
      </c>
      <c r="L2" s="60"/>
      <c r="M2" s="60"/>
      <c r="N2" s="60"/>
      <c r="O2" s="60"/>
      <c r="P2" s="60"/>
      <c r="Q2" s="60"/>
      <c r="R2" s="60"/>
      <c r="S2" s="60"/>
    </row>
    <row r="3" spans="1:24" ht="15.75">
      <c r="A3" s="1"/>
      <c r="B3" s="1" t="s">
        <v>39</v>
      </c>
      <c r="C3" s="47"/>
      <c r="D3" s="47"/>
      <c r="E3" s="48" t="s">
        <v>33</v>
      </c>
      <c r="F3" s="48"/>
      <c r="G3" s="48"/>
      <c r="H3" s="2"/>
      <c r="I3" s="59" t="s">
        <v>96</v>
      </c>
      <c r="J3" s="73">
        <f>V39</f>
        <v>2771190.4945749999</v>
      </c>
      <c r="K3" s="73"/>
      <c r="L3" s="61"/>
      <c r="M3" s="60"/>
      <c r="N3" s="60"/>
      <c r="O3" s="60"/>
      <c r="P3" s="60"/>
      <c r="Q3" s="60"/>
      <c r="R3" s="60"/>
      <c r="S3" s="60"/>
    </row>
    <row r="4" spans="1:24" ht="15.75" customHeight="1">
      <c r="A4" s="1"/>
      <c r="B4" s="1" t="s">
        <v>40</v>
      </c>
      <c r="C4" s="47"/>
      <c r="D4" s="47"/>
      <c r="E4" s="48" t="s">
        <v>34</v>
      </c>
      <c r="F4" s="48"/>
      <c r="G4" s="48" t="s">
        <v>120</v>
      </c>
      <c r="H4" s="2"/>
      <c r="I4" s="74" t="s">
        <v>98</v>
      </c>
      <c r="J4" s="74"/>
      <c r="K4" s="74"/>
      <c r="L4" s="74"/>
      <c r="M4" s="74"/>
      <c r="N4" s="74"/>
      <c r="O4" s="74"/>
      <c r="P4" s="74"/>
      <c r="Q4" s="74"/>
      <c r="R4" s="74"/>
      <c r="S4" s="74"/>
    </row>
    <row r="5" spans="1:24">
      <c r="A5" s="3"/>
      <c r="B5" s="3" t="s">
        <v>140</v>
      </c>
      <c r="C5" s="49"/>
      <c r="D5" s="49"/>
      <c r="E5" s="48" t="s">
        <v>141</v>
      </c>
      <c r="F5" s="48"/>
      <c r="G5" s="48"/>
      <c r="H5" s="2"/>
    </row>
    <row r="6" spans="1:24">
      <c r="A6" s="75"/>
      <c r="B6" s="75"/>
      <c r="C6" s="75"/>
      <c r="D6" s="75"/>
      <c r="E6" s="75"/>
      <c r="F6" s="50"/>
      <c r="G6" s="51"/>
      <c r="H6" s="4"/>
      <c r="I6" s="4"/>
      <c r="J6" s="4"/>
      <c r="K6" s="4"/>
    </row>
    <row r="7" spans="1:24" ht="19.5" customHeight="1">
      <c r="A7" s="77" t="s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24" ht="21" customHeight="1">
      <c r="A8" s="77" t="s">
        <v>2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24" ht="19.5" customHeight="1">
      <c r="A9" s="77" t="s">
        <v>142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</row>
    <row r="10" spans="1:24" ht="27.75" customHeight="1">
      <c r="A10" s="77" t="s">
        <v>143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24" ht="99.75">
      <c r="A11" s="17" t="s">
        <v>3</v>
      </c>
      <c r="B11" s="6" t="s">
        <v>4</v>
      </c>
      <c r="C11" s="27" t="s">
        <v>30</v>
      </c>
      <c r="D11" s="65" t="s">
        <v>122</v>
      </c>
      <c r="E11" s="34" t="s">
        <v>19</v>
      </c>
      <c r="F11" s="34" t="s">
        <v>20</v>
      </c>
      <c r="G11" s="34" t="s">
        <v>21</v>
      </c>
      <c r="H11" s="13" t="s">
        <v>22</v>
      </c>
      <c r="I11" s="14" t="s">
        <v>23</v>
      </c>
      <c r="J11" s="13" t="s">
        <v>24</v>
      </c>
      <c r="K11" s="13" t="s">
        <v>45</v>
      </c>
      <c r="L11" s="14" t="s">
        <v>35</v>
      </c>
      <c r="M11" s="15" t="s">
        <v>36</v>
      </c>
      <c r="N11" s="13" t="s">
        <v>37</v>
      </c>
      <c r="O11" s="13" t="s">
        <v>89</v>
      </c>
      <c r="P11" s="16" t="s">
        <v>26</v>
      </c>
      <c r="Q11" s="16" t="s">
        <v>90</v>
      </c>
      <c r="R11" s="16" t="s">
        <v>91</v>
      </c>
      <c r="S11" s="16" t="s">
        <v>92</v>
      </c>
      <c r="T11" s="44" t="s">
        <v>93</v>
      </c>
      <c r="U11" s="13" t="s">
        <v>25</v>
      </c>
      <c r="V11" s="16" t="s">
        <v>27</v>
      </c>
      <c r="W11" s="13" t="s">
        <v>28</v>
      </c>
      <c r="X11" s="13" t="s">
        <v>29</v>
      </c>
    </row>
    <row r="12" spans="1:24" ht="15">
      <c r="A12" s="7">
        <v>1</v>
      </c>
      <c r="B12" s="8" t="s">
        <v>5</v>
      </c>
      <c r="C12" s="29" t="s">
        <v>62</v>
      </c>
      <c r="D12" s="29" t="s">
        <v>123</v>
      </c>
      <c r="E12" s="52">
        <v>1</v>
      </c>
      <c r="F12" s="66" t="s">
        <v>31</v>
      </c>
      <c r="G12" s="41" t="s">
        <v>144</v>
      </c>
      <c r="H12" s="41">
        <v>17697</v>
      </c>
      <c r="I12" s="67">
        <v>5.43</v>
      </c>
      <c r="J12" s="45">
        <f>H12*I12*E12</f>
        <v>96094.709999999992</v>
      </c>
      <c r="K12" s="45">
        <f>J12*25%</f>
        <v>24023.677499999998</v>
      </c>
      <c r="L12" s="19"/>
      <c r="M12" s="19"/>
      <c r="N12" s="19"/>
      <c r="O12" s="19"/>
      <c r="P12" s="19"/>
      <c r="Q12" s="46">
        <f>(J12+K12)*100%</f>
        <v>120118.38749999998</v>
      </c>
      <c r="R12" s="19"/>
      <c r="S12" s="19"/>
      <c r="T12" s="41"/>
      <c r="U12" s="46">
        <f t="shared" ref="U12:U38" si="0">(J12+K12+Q12+R12)*10%</f>
        <v>24023.677499999998</v>
      </c>
      <c r="V12" s="46">
        <f>J12+K12+L12+M12+N12+P12+Q12+R12+S12+T12+U12</f>
        <v>264260.45249999996</v>
      </c>
      <c r="W12" s="19"/>
      <c r="X12" s="46">
        <f>V12*12</f>
        <v>3171125.4299999997</v>
      </c>
    </row>
    <row r="13" spans="1:24" ht="20.25" customHeight="1">
      <c r="A13" s="7">
        <v>2</v>
      </c>
      <c r="B13" s="8" t="s">
        <v>67</v>
      </c>
      <c r="C13" s="30" t="s">
        <v>138</v>
      </c>
      <c r="D13" s="30" t="s">
        <v>123</v>
      </c>
      <c r="E13" s="52">
        <v>0.5</v>
      </c>
      <c r="F13" s="66" t="s">
        <v>83</v>
      </c>
      <c r="G13" s="41" t="s">
        <v>145</v>
      </c>
      <c r="H13" s="41">
        <v>17697</v>
      </c>
      <c r="I13" s="67">
        <v>5.59</v>
      </c>
      <c r="J13" s="45">
        <f t="shared" ref="J13:J29" si="1">H13*I13*E13</f>
        <v>49463.114999999998</v>
      </c>
      <c r="K13" s="45">
        <f t="shared" ref="K13:K20" si="2">J13*25%</f>
        <v>12365.778749999999</v>
      </c>
      <c r="L13" s="19"/>
      <c r="M13" s="19"/>
      <c r="N13" s="19"/>
      <c r="O13" s="19"/>
      <c r="P13" s="19"/>
      <c r="Q13" s="46">
        <f t="shared" ref="Q13:Q20" si="3">(J13+K13)*100%</f>
        <v>61828.893749999996</v>
      </c>
      <c r="R13" s="19"/>
      <c r="S13" s="19"/>
      <c r="T13" s="41"/>
      <c r="U13" s="46">
        <f t="shared" si="0"/>
        <v>12365.778749999999</v>
      </c>
      <c r="V13" s="46">
        <f t="shared" ref="V13:V25" si="4">J13+K13+L13+M13+N13+P13+Q13+R13+S13+T13+U13</f>
        <v>136023.56625</v>
      </c>
      <c r="W13" s="19"/>
      <c r="X13" s="46">
        <f t="shared" ref="X13:X29" si="5">V13*12</f>
        <v>1632282.7949999999</v>
      </c>
    </row>
    <row r="14" spans="1:24" ht="15.75" customHeight="1">
      <c r="A14" s="7">
        <v>3</v>
      </c>
      <c r="B14" s="9" t="s">
        <v>68</v>
      </c>
      <c r="C14" s="29" t="s">
        <v>66</v>
      </c>
      <c r="D14" s="29" t="s">
        <v>123</v>
      </c>
      <c r="E14" s="52">
        <v>0.5</v>
      </c>
      <c r="F14" s="66" t="s">
        <v>84</v>
      </c>
      <c r="G14" s="41" t="s">
        <v>146</v>
      </c>
      <c r="H14" s="41">
        <v>17697</v>
      </c>
      <c r="I14" s="67">
        <v>5.03</v>
      </c>
      <c r="J14" s="45">
        <f t="shared" si="1"/>
        <v>44507.955000000002</v>
      </c>
      <c r="K14" s="45">
        <f t="shared" si="2"/>
        <v>11126.98875</v>
      </c>
      <c r="L14" s="19"/>
      <c r="M14" s="19"/>
      <c r="N14" s="19"/>
      <c r="O14" s="19"/>
      <c r="P14" s="19"/>
      <c r="Q14" s="46">
        <f t="shared" si="3"/>
        <v>55634.943750000006</v>
      </c>
      <c r="R14" s="46"/>
      <c r="S14" s="46"/>
      <c r="T14" s="41"/>
      <c r="U14" s="46">
        <f t="shared" si="0"/>
        <v>11126.988750000002</v>
      </c>
      <c r="V14" s="46">
        <f t="shared" si="4"/>
        <v>122396.87625000002</v>
      </c>
      <c r="W14" s="19"/>
      <c r="X14" s="46">
        <f t="shared" si="5"/>
        <v>1468762.5150000001</v>
      </c>
    </row>
    <row r="15" spans="1:24" ht="17.25" customHeight="1">
      <c r="A15" s="7">
        <v>4</v>
      </c>
      <c r="B15" s="8" t="s">
        <v>6</v>
      </c>
      <c r="C15" s="30" t="s">
        <v>63</v>
      </c>
      <c r="D15" s="30" t="s">
        <v>124</v>
      </c>
      <c r="E15" s="52">
        <v>0.5</v>
      </c>
      <c r="F15" s="66" t="s">
        <v>130</v>
      </c>
      <c r="G15" s="41" t="s">
        <v>147</v>
      </c>
      <c r="H15" s="41">
        <v>17697</v>
      </c>
      <c r="I15" s="67">
        <v>3.08</v>
      </c>
      <c r="J15" s="45">
        <f t="shared" si="1"/>
        <v>27253.38</v>
      </c>
      <c r="K15" s="45">
        <f t="shared" si="2"/>
        <v>6813.3450000000003</v>
      </c>
      <c r="L15" s="19"/>
      <c r="M15" s="19"/>
      <c r="N15" s="19"/>
      <c r="O15" s="19"/>
      <c r="P15" s="19"/>
      <c r="Q15" s="46">
        <f t="shared" si="3"/>
        <v>34066.724999999999</v>
      </c>
      <c r="R15" s="46"/>
      <c r="S15" s="46"/>
      <c r="T15" s="41"/>
      <c r="U15" s="46">
        <f t="shared" si="0"/>
        <v>6813.3450000000003</v>
      </c>
      <c r="V15" s="46">
        <f t="shared" si="4"/>
        <v>74946.794999999998</v>
      </c>
      <c r="W15" s="19"/>
      <c r="X15" s="46">
        <f t="shared" si="5"/>
        <v>899361.54</v>
      </c>
    </row>
    <row r="16" spans="1:24" ht="17.25" customHeight="1">
      <c r="A16" s="7">
        <v>5</v>
      </c>
      <c r="B16" s="8" t="s">
        <v>17</v>
      </c>
      <c r="C16" s="30" t="s">
        <v>99</v>
      </c>
      <c r="D16" s="30" t="s">
        <v>123</v>
      </c>
      <c r="E16" s="52">
        <v>0.5</v>
      </c>
      <c r="F16" s="66" t="s">
        <v>85</v>
      </c>
      <c r="G16" s="41" t="s">
        <v>113</v>
      </c>
      <c r="H16" s="41">
        <v>17697</v>
      </c>
      <c r="I16" s="67">
        <v>3.31</v>
      </c>
      <c r="J16" s="45">
        <f t="shared" si="1"/>
        <v>29288.535</v>
      </c>
      <c r="K16" s="45">
        <f t="shared" si="2"/>
        <v>7322.13375</v>
      </c>
      <c r="L16" s="19"/>
      <c r="M16" s="19"/>
      <c r="N16" s="19"/>
      <c r="O16" s="19">
        <f>E16*H16*30%</f>
        <v>2654.5499999999997</v>
      </c>
      <c r="P16" s="19"/>
      <c r="Q16" s="46">
        <f t="shared" si="3"/>
        <v>36610.668749999997</v>
      </c>
      <c r="R16" s="19"/>
      <c r="S16" s="19"/>
      <c r="T16" s="41"/>
      <c r="U16" s="46">
        <f t="shared" si="0"/>
        <v>7322.13375</v>
      </c>
      <c r="V16" s="46">
        <f t="shared" si="4"/>
        <v>80543.471249999988</v>
      </c>
      <c r="W16" s="19"/>
      <c r="X16" s="46">
        <f t="shared" si="5"/>
        <v>966521.6549999998</v>
      </c>
    </row>
    <row r="17" spans="1:24" ht="17.25" customHeight="1">
      <c r="A17" s="7">
        <v>6</v>
      </c>
      <c r="B17" s="8" t="s">
        <v>41</v>
      </c>
      <c r="C17" s="30" t="s">
        <v>64</v>
      </c>
      <c r="D17" s="30" t="s">
        <v>124</v>
      </c>
      <c r="E17" s="52">
        <v>1</v>
      </c>
      <c r="F17" s="66" t="s">
        <v>85</v>
      </c>
      <c r="G17" s="41" t="s">
        <v>148</v>
      </c>
      <c r="H17" s="41">
        <v>17697</v>
      </c>
      <c r="I17" s="67">
        <v>3.61</v>
      </c>
      <c r="J17" s="45">
        <f t="shared" si="1"/>
        <v>63886.17</v>
      </c>
      <c r="K17" s="45">
        <f t="shared" si="2"/>
        <v>15971.5425</v>
      </c>
      <c r="L17" s="19"/>
      <c r="M17" s="19"/>
      <c r="N17" s="19"/>
      <c r="O17" s="19"/>
      <c r="P17" s="19"/>
      <c r="Q17" s="46">
        <f t="shared" si="3"/>
        <v>79857.712499999994</v>
      </c>
      <c r="R17" s="46"/>
      <c r="S17" s="46"/>
      <c r="T17" s="41"/>
      <c r="U17" s="46">
        <f t="shared" si="0"/>
        <v>15971.5425</v>
      </c>
      <c r="V17" s="46">
        <f t="shared" si="4"/>
        <v>175686.9675</v>
      </c>
      <c r="W17" s="19"/>
      <c r="X17" s="46">
        <f t="shared" si="5"/>
        <v>2108243.61</v>
      </c>
    </row>
    <row r="18" spans="1:24" ht="17.25" customHeight="1">
      <c r="A18" s="7">
        <v>7</v>
      </c>
      <c r="B18" s="8" t="s">
        <v>7</v>
      </c>
      <c r="C18" s="30" t="s">
        <v>65</v>
      </c>
      <c r="D18" s="30" t="s">
        <v>123</v>
      </c>
      <c r="E18" s="52">
        <v>0.5</v>
      </c>
      <c r="F18" s="66" t="s">
        <v>121</v>
      </c>
      <c r="G18" s="41" t="s">
        <v>149</v>
      </c>
      <c r="H18" s="41">
        <v>17697</v>
      </c>
      <c r="I18" s="67">
        <v>3.85</v>
      </c>
      <c r="J18" s="45">
        <f t="shared" si="1"/>
        <v>34066.724999999999</v>
      </c>
      <c r="K18" s="45"/>
      <c r="L18" s="19"/>
      <c r="M18" s="19"/>
      <c r="N18" s="19"/>
      <c r="O18" s="19"/>
      <c r="P18" s="19"/>
      <c r="Q18" s="46"/>
      <c r="R18" s="46">
        <f t="shared" ref="R18:R21" si="6">(J18+K18)*45%</f>
        <v>15330.026249999999</v>
      </c>
      <c r="S18" s="46"/>
      <c r="T18" s="41"/>
      <c r="U18" s="46">
        <f t="shared" si="0"/>
        <v>4939.6751250000007</v>
      </c>
      <c r="V18" s="46">
        <f t="shared" si="4"/>
        <v>54336.426375000003</v>
      </c>
      <c r="W18" s="19"/>
      <c r="X18" s="46">
        <f t="shared" si="5"/>
        <v>652037.1165</v>
      </c>
    </row>
    <row r="19" spans="1:24" ht="18" customHeight="1">
      <c r="A19" s="7">
        <v>8</v>
      </c>
      <c r="B19" s="8" t="s">
        <v>8</v>
      </c>
      <c r="C19" s="30" t="s">
        <v>100</v>
      </c>
      <c r="D19" s="30"/>
      <c r="E19" s="52">
        <v>0.5</v>
      </c>
      <c r="F19" s="66">
        <v>1</v>
      </c>
      <c r="G19" s="41" t="s">
        <v>114</v>
      </c>
      <c r="H19" s="41">
        <v>17697</v>
      </c>
      <c r="I19" s="67">
        <v>2.77</v>
      </c>
      <c r="J19" s="45">
        <f t="shared" si="1"/>
        <v>24510.345000000001</v>
      </c>
      <c r="K19" s="45">
        <f t="shared" si="2"/>
        <v>6127.5862500000003</v>
      </c>
      <c r="L19" s="19"/>
      <c r="M19" s="19"/>
      <c r="N19" s="19"/>
      <c r="O19" s="19"/>
      <c r="P19" s="19"/>
      <c r="Q19" s="46">
        <f t="shared" si="3"/>
        <v>30637.931250000001</v>
      </c>
      <c r="R19" s="46"/>
      <c r="S19" s="46"/>
      <c r="T19" s="41"/>
      <c r="U19" s="46">
        <f t="shared" si="0"/>
        <v>6127.5862500000003</v>
      </c>
      <c r="V19" s="46">
        <f t="shared" si="4"/>
        <v>67403.44875000001</v>
      </c>
      <c r="W19" s="19"/>
      <c r="X19" s="46">
        <f t="shared" si="5"/>
        <v>808841.38500000013</v>
      </c>
    </row>
    <row r="20" spans="1:24" ht="18" customHeight="1">
      <c r="A20" s="7">
        <v>9</v>
      </c>
      <c r="B20" s="8" t="s">
        <v>9</v>
      </c>
      <c r="C20" s="30" t="s">
        <v>104</v>
      </c>
      <c r="D20" s="30" t="s">
        <v>124</v>
      </c>
      <c r="E20" s="52">
        <v>1</v>
      </c>
      <c r="F20" s="66">
        <v>4</v>
      </c>
      <c r="G20" s="41" t="s">
        <v>114</v>
      </c>
      <c r="H20" s="41">
        <v>17697</v>
      </c>
      <c r="I20" s="67">
        <v>2.89</v>
      </c>
      <c r="J20" s="45">
        <f t="shared" si="1"/>
        <v>51144.33</v>
      </c>
      <c r="K20" s="45">
        <f t="shared" si="2"/>
        <v>12786.0825</v>
      </c>
      <c r="L20" s="19">
        <v>25572.17</v>
      </c>
      <c r="M20" s="19">
        <v>25572.17</v>
      </c>
      <c r="N20" s="19">
        <v>5309.1</v>
      </c>
      <c r="O20" s="19"/>
      <c r="P20" s="19"/>
      <c r="Q20" s="46">
        <f t="shared" si="3"/>
        <v>63930.412500000006</v>
      </c>
      <c r="R20" s="46"/>
      <c r="S20" s="46"/>
      <c r="T20" s="41"/>
      <c r="U20" s="46">
        <f t="shared" si="0"/>
        <v>12786.082500000002</v>
      </c>
      <c r="V20" s="46">
        <f t="shared" si="4"/>
        <v>197100.3475</v>
      </c>
      <c r="W20" s="19">
        <v>1</v>
      </c>
      <c r="X20" s="46">
        <f t="shared" si="5"/>
        <v>2365204.17</v>
      </c>
    </row>
    <row r="21" spans="1:24" ht="16.5" customHeight="1">
      <c r="A21" s="7">
        <v>10</v>
      </c>
      <c r="B21" s="8" t="s">
        <v>9</v>
      </c>
      <c r="C21" s="30" t="s">
        <v>101</v>
      </c>
      <c r="D21" s="30" t="s">
        <v>125</v>
      </c>
      <c r="E21" s="52">
        <v>1</v>
      </c>
      <c r="F21" s="66">
        <v>4</v>
      </c>
      <c r="G21" s="41" t="s">
        <v>114</v>
      </c>
      <c r="H21" s="41">
        <v>17697</v>
      </c>
      <c r="I21" s="67">
        <v>2.89</v>
      </c>
      <c r="J21" s="45">
        <f t="shared" si="1"/>
        <v>51144.33</v>
      </c>
      <c r="K21" s="45"/>
      <c r="L21" s="19">
        <f>J21*50%</f>
        <v>25572.165000000001</v>
      </c>
      <c r="M21" s="19">
        <f>J21*50%</f>
        <v>25572.165000000001</v>
      </c>
      <c r="N21" s="19">
        <f>H21*30%*E21</f>
        <v>5309.0999999999995</v>
      </c>
      <c r="O21" s="19"/>
      <c r="P21" s="19"/>
      <c r="Q21" s="46"/>
      <c r="R21" s="46">
        <f t="shared" si="6"/>
        <v>23014.948500000002</v>
      </c>
      <c r="S21" s="46"/>
      <c r="T21" s="41"/>
      <c r="U21" s="46">
        <f t="shared" si="0"/>
        <v>7415.92785</v>
      </c>
      <c r="V21" s="46">
        <f t="shared" si="4"/>
        <v>138028.63635000002</v>
      </c>
      <c r="W21" s="19">
        <v>1</v>
      </c>
      <c r="X21" s="46">
        <f t="shared" si="5"/>
        <v>1656343.6362000001</v>
      </c>
    </row>
    <row r="22" spans="1:24" ht="17.25" customHeight="1">
      <c r="A22" s="7">
        <v>11</v>
      </c>
      <c r="B22" s="8" t="s">
        <v>9</v>
      </c>
      <c r="C22" s="30" t="s">
        <v>69</v>
      </c>
      <c r="D22" s="30" t="s">
        <v>126</v>
      </c>
      <c r="E22" s="52">
        <v>1</v>
      </c>
      <c r="F22" s="66">
        <v>4</v>
      </c>
      <c r="G22" s="41" t="s">
        <v>150</v>
      </c>
      <c r="H22" s="41">
        <v>17697</v>
      </c>
      <c r="I22" s="67">
        <v>2.89</v>
      </c>
      <c r="J22" s="45">
        <f t="shared" si="1"/>
        <v>51144.33</v>
      </c>
      <c r="K22" s="45"/>
      <c r="L22" s="19">
        <f t="shared" ref="L22" si="7">J22*50%</f>
        <v>25572.165000000001</v>
      </c>
      <c r="M22" s="19">
        <f t="shared" ref="M22" si="8">J22*50%</f>
        <v>25572.165000000001</v>
      </c>
      <c r="N22" s="19">
        <f t="shared" ref="N22" si="9">H22*30%*E22</f>
        <v>5309.0999999999995</v>
      </c>
      <c r="O22" s="19"/>
      <c r="P22" s="19"/>
      <c r="Q22" s="46"/>
      <c r="R22" s="46">
        <f>(J22+K22)*45%</f>
        <v>23014.948500000002</v>
      </c>
      <c r="S22" s="46"/>
      <c r="T22" s="41"/>
      <c r="U22" s="46">
        <f t="shared" si="0"/>
        <v>7415.92785</v>
      </c>
      <c r="V22" s="46">
        <f t="shared" si="4"/>
        <v>138028.63635000002</v>
      </c>
      <c r="W22" s="19">
        <v>1</v>
      </c>
      <c r="X22" s="46">
        <f t="shared" si="5"/>
        <v>1656343.6362000001</v>
      </c>
    </row>
    <row r="23" spans="1:24" ht="18.75" customHeight="1">
      <c r="A23" s="7">
        <v>12</v>
      </c>
      <c r="B23" s="8" t="s">
        <v>9</v>
      </c>
      <c r="C23" s="30" t="s">
        <v>70</v>
      </c>
      <c r="D23" s="30" t="s">
        <v>124</v>
      </c>
      <c r="E23" s="52">
        <v>1</v>
      </c>
      <c r="F23" s="66">
        <v>4</v>
      </c>
      <c r="G23" s="41" t="s">
        <v>151</v>
      </c>
      <c r="H23" s="41">
        <v>17697</v>
      </c>
      <c r="I23" s="67">
        <v>2.89</v>
      </c>
      <c r="J23" s="45">
        <f t="shared" si="1"/>
        <v>51144.33</v>
      </c>
      <c r="K23" s="45"/>
      <c r="L23" s="19">
        <f t="shared" ref="L23" si="10">J23*50%</f>
        <v>25572.165000000001</v>
      </c>
      <c r="M23" s="19">
        <f t="shared" ref="M23" si="11">J23*50%</f>
        <v>25572.165000000001</v>
      </c>
      <c r="N23" s="19">
        <f t="shared" ref="N23" si="12">H23*30%*E23</f>
        <v>5309.0999999999995</v>
      </c>
      <c r="O23" s="19"/>
      <c r="P23" s="19"/>
      <c r="Q23" s="46"/>
      <c r="R23" s="46">
        <f>(J23+K23)*45%</f>
        <v>23014.948500000002</v>
      </c>
      <c r="S23" s="46"/>
      <c r="T23" s="41"/>
      <c r="U23" s="46">
        <f t="shared" si="0"/>
        <v>7415.92785</v>
      </c>
      <c r="V23" s="46">
        <f t="shared" si="4"/>
        <v>138028.63635000002</v>
      </c>
      <c r="W23" s="19">
        <v>1</v>
      </c>
      <c r="X23" s="46">
        <f t="shared" si="5"/>
        <v>1656343.6362000001</v>
      </c>
    </row>
    <row r="24" spans="1:24" ht="18.75" customHeight="1">
      <c r="A24" s="7">
        <v>13</v>
      </c>
      <c r="B24" s="8" t="s">
        <v>11</v>
      </c>
      <c r="C24" s="30" t="s">
        <v>71</v>
      </c>
      <c r="D24" s="30" t="s">
        <v>126</v>
      </c>
      <c r="E24" s="52">
        <v>1</v>
      </c>
      <c r="F24" s="66">
        <v>2</v>
      </c>
      <c r="G24" s="41" t="s">
        <v>152</v>
      </c>
      <c r="H24" s="41">
        <v>17697</v>
      </c>
      <c r="I24" s="67">
        <v>2.81</v>
      </c>
      <c r="J24" s="45">
        <f t="shared" si="1"/>
        <v>49728.57</v>
      </c>
      <c r="K24" s="45"/>
      <c r="L24" s="19"/>
      <c r="M24" s="19"/>
      <c r="N24" s="19"/>
      <c r="O24" s="19"/>
      <c r="P24" s="19">
        <f>H24*30%</f>
        <v>5309.0999999999995</v>
      </c>
      <c r="Q24" s="46"/>
      <c r="R24" s="46">
        <f>(J24+K24)*45%</f>
        <v>22377.856500000002</v>
      </c>
      <c r="S24" s="46"/>
      <c r="T24" s="41"/>
      <c r="U24" s="46">
        <f t="shared" si="0"/>
        <v>7210.6426500000007</v>
      </c>
      <c r="V24" s="46">
        <f t="shared" si="4"/>
        <v>84626.169150000002</v>
      </c>
      <c r="W24" s="19"/>
      <c r="X24" s="46">
        <f t="shared" si="5"/>
        <v>1015514.0298</v>
      </c>
    </row>
    <row r="25" spans="1:24" ht="16.5" customHeight="1">
      <c r="A25" s="7">
        <v>14</v>
      </c>
      <c r="B25" s="8" t="s">
        <v>11</v>
      </c>
      <c r="C25" s="30" t="s">
        <v>73</v>
      </c>
      <c r="D25" s="30" t="s">
        <v>126</v>
      </c>
      <c r="E25" s="52">
        <v>1</v>
      </c>
      <c r="F25" s="66">
        <v>2</v>
      </c>
      <c r="G25" s="41" t="s">
        <v>154</v>
      </c>
      <c r="H25" s="41">
        <v>17697</v>
      </c>
      <c r="I25" s="67">
        <v>2.81</v>
      </c>
      <c r="J25" s="45">
        <f t="shared" si="1"/>
        <v>49728.57</v>
      </c>
      <c r="K25" s="45"/>
      <c r="L25" s="19"/>
      <c r="M25" s="19"/>
      <c r="N25" s="19"/>
      <c r="O25" s="19"/>
      <c r="P25" s="19">
        <f t="shared" ref="P25:P26" si="13">H25*30%</f>
        <v>5309.0999999999995</v>
      </c>
      <c r="Q25" s="46"/>
      <c r="R25" s="46">
        <f>(J25+K25)*45%</f>
        <v>22377.856500000002</v>
      </c>
      <c r="S25" s="46"/>
      <c r="T25" s="41"/>
      <c r="U25" s="46">
        <f t="shared" si="0"/>
        <v>7210.6426500000007</v>
      </c>
      <c r="V25" s="46">
        <f t="shared" si="4"/>
        <v>84626.169150000002</v>
      </c>
      <c r="W25" s="19"/>
      <c r="X25" s="46">
        <f t="shared" si="5"/>
        <v>1015514.0298</v>
      </c>
    </row>
    <row r="26" spans="1:24" ht="16.5" customHeight="1">
      <c r="A26" s="7">
        <v>15</v>
      </c>
      <c r="B26" s="8" t="s">
        <v>11</v>
      </c>
      <c r="C26" s="30" t="s">
        <v>72</v>
      </c>
      <c r="D26" s="30" t="s">
        <v>126</v>
      </c>
      <c r="E26" s="52">
        <v>1</v>
      </c>
      <c r="F26" s="66">
        <v>2</v>
      </c>
      <c r="G26" s="41" t="s">
        <v>153</v>
      </c>
      <c r="H26" s="41">
        <v>17697</v>
      </c>
      <c r="I26" s="67">
        <v>2.81</v>
      </c>
      <c r="J26" s="45">
        <f t="shared" si="1"/>
        <v>49728.57</v>
      </c>
      <c r="K26" s="45"/>
      <c r="L26" s="19"/>
      <c r="M26" s="19"/>
      <c r="N26" s="19"/>
      <c r="O26" s="19"/>
      <c r="P26" s="19">
        <f t="shared" si="13"/>
        <v>5309.0999999999995</v>
      </c>
      <c r="Q26" s="46"/>
      <c r="R26" s="46">
        <f>(J26+K26)*45%</f>
        <v>22377.856500000002</v>
      </c>
      <c r="S26" s="46"/>
      <c r="T26" s="41"/>
      <c r="U26" s="46">
        <f t="shared" si="0"/>
        <v>7210.6426500000007</v>
      </c>
      <c r="V26" s="46">
        <f>J26+K26+L26+M26+N26+P26+Q26+R26+S26+T26+U26</f>
        <v>84626.169150000002</v>
      </c>
      <c r="W26" s="19"/>
      <c r="X26" s="46">
        <f t="shared" si="5"/>
        <v>1015514.0298</v>
      </c>
    </row>
    <row r="27" spans="1:24" ht="18" customHeight="1">
      <c r="A27" s="7">
        <v>16</v>
      </c>
      <c r="B27" s="8" t="s">
        <v>10</v>
      </c>
      <c r="C27" s="30" t="s">
        <v>74</v>
      </c>
      <c r="D27" s="30" t="s">
        <v>126</v>
      </c>
      <c r="E27" s="52">
        <v>1</v>
      </c>
      <c r="F27" s="66">
        <v>1</v>
      </c>
      <c r="G27" s="41" t="s">
        <v>155</v>
      </c>
      <c r="H27" s="41">
        <v>17697</v>
      </c>
      <c r="I27" s="67">
        <v>2.77</v>
      </c>
      <c r="J27" s="45">
        <f t="shared" si="1"/>
        <v>49020.69</v>
      </c>
      <c r="K27" s="45"/>
      <c r="L27" s="19">
        <f t="shared" ref="L27:L28" si="14">J27*50%</f>
        <v>24510.345000000001</v>
      </c>
      <c r="M27" s="19">
        <f t="shared" ref="M27:M28" si="15">J27*50%</f>
        <v>24510.345000000001</v>
      </c>
      <c r="N27" s="19"/>
      <c r="O27" s="19"/>
      <c r="P27" s="19"/>
      <c r="Q27" s="46"/>
      <c r="R27" s="46">
        <f t="shared" ref="R27:R38" si="16">(J27+K27)*45%</f>
        <v>22059.310500000003</v>
      </c>
      <c r="S27" s="46"/>
      <c r="T27" s="41"/>
      <c r="U27" s="46">
        <f t="shared" si="0"/>
        <v>7108.0000500000015</v>
      </c>
      <c r="V27" s="46">
        <f t="shared" ref="V27:V38" si="17">J27+K27+L27+M27+N27+P27+Q27+R27+S27+T27+U27</f>
        <v>127208.69055000001</v>
      </c>
      <c r="W27" s="19"/>
      <c r="X27" s="46">
        <f t="shared" si="5"/>
        <v>1526504.2866000002</v>
      </c>
    </row>
    <row r="28" spans="1:24" ht="18" customHeight="1">
      <c r="A28" s="7">
        <v>17</v>
      </c>
      <c r="B28" s="8" t="s">
        <v>10</v>
      </c>
      <c r="C28" s="30" t="s">
        <v>75</v>
      </c>
      <c r="D28" s="30" t="s">
        <v>126</v>
      </c>
      <c r="E28" s="52">
        <v>1</v>
      </c>
      <c r="F28" s="66">
        <v>1</v>
      </c>
      <c r="G28" s="41" t="s">
        <v>156</v>
      </c>
      <c r="H28" s="41">
        <v>17697</v>
      </c>
      <c r="I28" s="67">
        <v>2.77</v>
      </c>
      <c r="J28" s="45">
        <f t="shared" si="1"/>
        <v>49020.69</v>
      </c>
      <c r="K28" s="19"/>
      <c r="L28" s="19">
        <f t="shared" si="14"/>
        <v>24510.345000000001</v>
      </c>
      <c r="M28" s="19">
        <f t="shared" si="15"/>
        <v>24510.345000000001</v>
      </c>
      <c r="N28" s="19"/>
      <c r="O28" s="19"/>
      <c r="P28" s="19"/>
      <c r="Q28" s="46"/>
      <c r="R28" s="46">
        <f t="shared" si="16"/>
        <v>22059.310500000003</v>
      </c>
      <c r="S28" s="46"/>
      <c r="T28" s="41"/>
      <c r="U28" s="46">
        <f t="shared" si="0"/>
        <v>7108.0000500000015</v>
      </c>
      <c r="V28" s="46">
        <f t="shared" si="17"/>
        <v>127208.69055000001</v>
      </c>
      <c r="W28" s="19"/>
      <c r="X28" s="46">
        <f t="shared" si="5"/>
        <v>1526504.2866000002</v>
      </c>
    </row>
    <row r="29" spans="1:24" ht="18" customHeight="1">
      <c r="A29" s="7">
        <v>18</v>
      </c>
      <c r="B29" s="8" t="s">
        <v>15</v>
      </c>
      <c r="C29" s="30" t="s">
        <v>76</v>
      </c>
      <c r="D29" s="30" t="s">
        <v>126</v>
      </c>
      <c r="E29" s="52">
        <v>1</v>
      </c>
      <c r="F29" s="66">
        <v>6</v>
      </c>
      <c r="G29" s="41" t="s">
        <v>157</v>
      </c>
      <c r="H29" s="41">
        <v>17697</v>
      </c>
      <c r="I29" s="67">
        <v>2.96</v>
      </c>
      <c r="J29" s="45">
        <f t="shared" si="1"/>
        <v>52383.12</v>
      </c>
      <c r="K29" s="19"/>
      <c r="L29" s="19"/>
      <c r="M29" s="19"/>
      <c r="N29" s="19"/>
      <c r="O29" s="19"/>
      <c r="P29" s="19"/>
      <c r="Q29" s="46"/>
      <c r="R29" s="46">
        <f t="shared" si="16"/>
        <v>23572.404000000002</v>
      </c>
      <c r="S29" s="46"/>
      <c r="T29" s="41"/>
      <c r="U29" s="46">
        <f t="shared" si="0"/>
        <v>7595.5524000000005</v>
      </c>
      <c r="V29" s="46">
        <f t="shared" si="17"/>
        <v>83551.076400000005</v>
      </c>
      <c r="W29" s="19"/>
      <c r="X29" s="46">
        <f t="shared" si="5"/>
        <v>1002612.9168</v>
      </c>
    </row>
    <row r="30" spans="1:24" ht="18" customHeight="1">
      <c r="A30" s="7">
        <v>19</v>
      </c>
      <c r="B30" s="8" t="s">
        <v>86</v>
      </c>
      <c r="C30" s="30" t="s">
        <v>87</v>
      </c>
      <c r="D30" s="30"/>
      <c r="E30" s="52">
        <v>1</v>
      </c>
      <c r="F30" s="40" t="s">
        <v>88</v>
      </c>
      <c r="G30" s="41"/>
      <c r="H30" s="41">
        <v>17697</v>
      </c>
      <c r="I30" s="67">
        <v>4.2699999999999996</v>
      </c>
      <c r="J30" s="45">
        <f>H30*I30*E30</f>
        <v>75566.189999999988</v>
      </c>
      <c r="K30" s="45">
        <f t="shared" ref="K30" si="18">J30*25%</f>
        <v>18891.547499999997</v>
      </c>
      <c r="L30" s="19"/>
      <c r="M30" s="19"/>
      <c r="N30" s="19"/>
      <c r="O30" s="19"/>
      <c r="P30" s="19"/>
      <c r="Q30" s="46">
        <f t="shared" ref="Q30" si="19">(J30+K30)*100%</f>
        <v>94457.737499999988</v>
      </c>
      <c r="R30" s="46"/>
      <c r="S30" s="19"/>
      <c r="T30" s="41">
        <f>H30*E30*40%</f>
        <v>7078.8</v>
      </c>
      <c r="U30" s="46">
        <f t="shared" si="0"/>
        <v>18891.547499999997</v>
      </c>
      <c r="V30" s="46">
        <f t="shared" si="17"/>
        <v>214885.82249999995</v>
      </c>
      <c r="W30" s="19"/>
      <c r="X30" s="46">
        <f>V30*12</f>
        <v>2578629.8699999992</v>
      </c>
    </row>
    <row r="31" spans="1:24" ht="18" customHeight="1">
      <c r="A31" s="7">
        <v>20</v>
      </c>
      <c r="B31" s="8" t="s">
        <v>12</v>
      </c>
      <c r="C31" s="30" t="s">
        <v>77</v>
      </c>
      <c r="D31" s="30" t="s">
        <v>124</v>
      </c>
      <c r="E31" s="52">
        <v>0.5</v>
      </c>
      <c r="F31" s="66">
        <v>1</v>
      </c>
      <c r="G31" s="41" t="s">
        <v>158</v>
      </c>
      <c r="H31" s="41">
        <v>17697</v>
      </c>
      <c r="I31" s="67">
        <v>2.77</v>
      </c>
      <c r="J31" s="45">
        <f t="shared" ref="J31:J38" si="20">H31*I31*E31</f>
        <v>24510.345000000001</v>
      </c>
      <c r="K31" s="45"/>
      <c r="L31" s="19"/>
      <c r="M31" s="19"/>
      <c r="N31" s="19"/>
      <c r="O31" s="19"/>
      <c r="P31" s="19"/>
      <c r="Q31" s="46"/>
      <c r="R31" s="46">
        <f t="shared" si="16"/>
        <v>11029.655250000002</v>
      </c>
      <c r="S31" s="19"/>
      <c r="T31" s="41"/>
      <c r="U31" s="46">
        <f t="shared" si="0"/>
        <v>3554.0000250000007</v>
      </c>
      <c r="V31" s="46">
        <f t="shared" si="17"/>
        <v>39094.000275000006</v>
      </c>
      <c r="W31" s="19"/>
      <c r="X31" s="46">
        <f t="shared" ref="X31:X38" si="21">V31*12</f>
        <v>469128.0033000001</v>
      </c>
    </row>
    <row r="32" spans="1:24" ht="18" customHeight="1">
      <c r="A32" s="7">
        <v>21</v>
      </c>
      <c r="B32" s="8" t="s">
        <v>12</v>
      </c>
      <c r="C32" s="30" t="s">
        <v>102</v>
      </c>
      <c r="D32" s="30" t="s">
        <v>124</v>
      </c>
      <c r="E32" s="52">
        <v>0.5</v>
      </c>
      <c r="F32" s="66">
        <v>1</v>
      </c>
      <c r="G32" s="41" t="s">
        <v>159</v>
      </c>
      <c r="H32" s="41">
        <v>17697</v>
      </c>
      <c r="I32" s="67">
        <v>2.77</v>
      </c>
      <c r="J32" s="45">
        <f t="shared" si="20"/>
        <v>24510.345000000001</v>
      </c>
      <c r="K32" s="45"/>
      <c r="L32" s="19"/>
      <c r="M32" s="19"/>
      <c r="N32" s="19"/>
      <c r="O32" s="19"/>
      <c r="P32" s="19"/>
      <c r="Q32" s="46"/>
      <c r="R32" s="46">
        <f t="shared" si="16"/>
        <v>11029.655250000002</v>
      </c>
      <c r="S32" s="46"/>
      <c r="T32" s="41"/>
      <c r="U32" s="46">
        <f t="shared" si="0"/>
        <v>3554.0000250000007</v>
      </c>
      <c r="V32" s="46">
        <f t="shared" si="17"/>
        <v>39094.000275000006</v>
      </c>
      <c r="W32" s="19"/>
      <c r="X32" s="46">
        <f t="shared" si="21"/>
        <v>469128.0033000001</v>
      </c>
    </row>
    <row r="33" spans="1:24" ht="18" customHeight="1">
      <c r="A33" s="7">
        <v>22</v>
      </c>
      <c r="B33" s="8" t="s">
        <v>13</v>
      </c>
      <c r="C33" s="30" t="s">
        <v>78</v>
      </c>
      <c r="D33" s="30" t="s">
        <v>126</v>
      </c>
      <c r="E33" s="52">
        <v>1</v>
      </c>
      <c r="F33" s="66">
        <v>4</v>
      </c>
      <c r="G33" s="41" t="s">
        <v>160</v>
      </c>
      <c r="H33" s="41">
        <v>17697</v>
      </c>
      <c r="I33" s="67">
        <v>2.89</v>
      </c>
      <c r="J33" s="45">
        <f t="shared" si="20"/>
        <v>51144.33</v>
      </c>
      <c r="K33" s="45"/>
      <c r="L33" s="19"/>
      <c r="M33" s="19"/>
      <c r="N33" s="19"/>
      <c r="O33" s="19"/>
      <c r="P33" s="19"/>
      <c r="Q33" s="46"/>
      <c r="R33" s="46">
        <f t="shared" si="16"/>
        <v>23014.948500000002</v>
      </c>
      <c r="S33" s="46"/>
      <c r="T33" s="41"/>
      <c r="U33" s="46">
        <f t="shared" si="0"/>
        <v>7415.92785</v>
      </c>
      <c r="V33" s="46">
        <f t="shared" si="17"/>
        <v>81575.206349999993</v>
      </c>
      <c r="W33" s="19"/>
      <c r="X33" s="46">
        <f t="shared" si="21"/>
        <v>978902.47619999992</v>
      </c>
    </row>
    <row r="34" spans="1:24" ht="18" customHeight="1">
      <c r="A34" s="7">
        <v>23</v>
      </c>
      <c r="B34" s="8" t="s">
        <v>14</v>
      </c>
      <c r="C34" s="30" t="s">
        <v>70</v>
      </c>
      <c r="D34" s="30" t="s">
        <v>124</v>
      </c>
      <c r="E34" s="52">
        <v>0.5</v>
      </c>
      <c r="F34" s="66">
        <v>3</v>
      </c>
      <c r="G34" s="41" t="s">
        <v>115</v>
      </c>
      <c r="H34" s="41">
        <v>17697</v>
      </c>
      <c r="I34" s="67">
        <v>2.89</v>
      </c>
      <c r="J34" s="45">
        <f t="shared" si="20"/>
        <v>25572.165000000001</v>
      </c>
      <c r="K34" s="45"/>
      <c r="L34" s="19"/>
      <c r="M34" s="19"/>
      <c r="N34" s="19"/>
      <c r="O34" s="19"/>
      <c r="P34" s="19"/>
      <c r="Q34" s="46"/>
      <c r="R34" s="46">
        <f t="shared" si="16"/>
        <v>11507.474250000001</v>
      </c>
      <c r="S34" s="19"/>
      <c r="T34" s="41"/>
      <c r="U34" s="46">
        <f t="shared" si="0"/>
        <v>3707.963925</v>
      </c>
      <c r="V34" s="46">
        <f t="shared" si="17"/>
        <v>40787.603174999997</v>
      </c>
      <c r="W34" s="19"/>
      <c r="X34" s="46">
        <f t="shared" si="21"/>
        <v>489451.23809999996</v>
      </c>
    </row>
    <row r="35" spans="1:24" ht="18" customHeight="1">
      <c r="A35" s="7">
        <v>24</v>
      </c>
      <c r="B35" s="8" t="s">
        <v>14</v>
      </c>
      <c r="C35" s="30" t="s">
        <v>64</v>
      </c>
      <c r="D35" s="30" t="s">
        <v>126</v>
      </c>
      <c r="E35" s="52">
        <v>0.5</v>
      </c>
      <c r="F35" s="66">
        <v>3</v>
      </c>
      <c r="G35" s="41" t="s">
        <v>161</v>
      </c>
      <c r="H35" s="41">
        <v>17697</v>
      </c>
      <c r="I35" s="67">
        <v>2.89</v>
      </c>
      <c r="J35" s="45">
        <f t="shared" si="20"/>
        <v>25572.165000000001</v>
      </c>
      <c r="K35" s="45"/>
      <c r="L35" s="19"/>
      <c r="M35" s="19"/>
      <c r="N35" s="19"/>
      <c r="O35" s="19"/>
      <c r="P35" s="19"/>
      <c r="Q35" s="46"/>
      <c r="R35" s="46">
        <f t="shared" si="16"/>
        <v>11507.474250000001</v>
      </c>
      <c r="S35" s="46"/>
      <c r="T35" s="41"/>
      <c r="U35" s="46">
        <f t="shared" si="0"/>
        <v>3707.963925</v>
      </c>
      <c r="V35" s="46">
        <f t="shared" si="17"/>
        <v>40787.603174999997</v>
      </c>
      <c r="W35" s="19"/>
      <c r="X35" s="46">
        <f t="shared" si="21"/>
        <v>489451.23809999996</v>
      </c>
    </row>
    <row r="36" spans="1:24" ht="18" customHeight="1">
      <c r="A36" s="7">
        <v>25</v>
      </c>
      <c r="B36" s="8" t="s">
        <v>131</v>
      </c>
      <c r="C36" s="8" t="s">
        <v>132</v>
      </c>
      <c r="D36" s="8" t="s">
        <v>133</v>
      </c>
      <c r="E36" s="7">
        <v>0.5</v>
      </c>
      <c r="F36" s="68" t="s">
        <v>130</v>
      </c>
      <c r="G36" s="69" t="s">
        <v>134</v>
      </c>
      <c r="H36" s="69">
        <v>17697</v>
      </c>
      <c r="I36" s="70">
        <v>2.94</v>
      </c>
      <c r="J36" s="45">
        <f t="shared" si="20"/>
        <v>26014.59</v>
      </c>
      <c r="K36" s="45"/>
      <c r="L36" s="19"/>
      <c r="M36" s="19"/>
      <c r="N36" s="19"/>
      <c r="O36" s="19"/>
      <c r="P36" s="19"/>
      <c r="Q36" s="46"/>
      <c r="R36" s="46">
        <f t="shared" si="16"/>
        <v>11706.565500000001</v>
      </c>
      <c r="S36" s="46"/>
      <c r="T36" s="41"/>
      <c r="U36" s="46">
        <f t="shared" si="0"/>
        <v>3772.1155500000004</v>
      </c>
      <c r="V36" s="46">
        <f t="shared" si="17"/>
        <v>41493.271050000003</v>
      </c>
      <c r="W36" s="19"/>
      <c r="X36" s="46">
        <f t="shared" si="21"/>
        <v>497919.25260000001</v>
      </c>
    </row>
    <row r="37" spans="1:24" ht="18" customHeight="1">
      <c r="A37" s="7">
        <v>26</v>
      </c>
      <c r="B37" s="8" t="s">
        <v>127</v>
      </c>
      <c r="C37" s="8" t="s">
        <v>128</v>
      </c>
      <c r="D37" s="8" t="s">
        <v>129</v>
      </c>
      <c r="E37" s="7">
        <v>0.5</v>
      </c>
      <c r="F37" s="68" t="s">
        <v>117</v>
      </c>
      <c r="G37" s="69" t="s">
        <v>162</v>
      </c>
      <c r="H37" s="69">
        <v>17697</v>
      </c>
      <c r="I37" s="70">
        <v>3.36</v>
      </c>
      <c r="J37" s="45">
        <f t="shared" si="20"/>
        <v>29730.959999999999</v>
      </c>
      <c r="K37" s="45"/>
      <c r="L37" s="19"/>
      <c r="M37" s="19"/>
      <c r="N37" s="19"/>
      <c r="O37" s="19"/>
      <c r="P37" s="19"/>
      <c r="Q37" s="46"/>
      <c r="R37" s="46">
        <f t="shared" si="16"/>
        <v>13378.932000000001</v>
      </c>
      <c r="S37" s="46"/>
      <c r="T37" s="41"/>
      <c r="U37" s="46">
        <f t="shared" si="0"/>
        <v>4310.9892</v>
      </c>
      <c r="V37" s="46">
        <f t="shared" si="17"/>
        <v>47420.881200000003</v>
      </c>
      <c r="W37" s="19"/>
      <c r="X37" s="46">
        <f t="shared" si="21"/>
        <v>569050.57440000004</v>
      </c>
    </row>
    <row r="38" spans="1:24" ht="18" customHeight="1">
      <c r="A38" s="7">
        <v>27</v>
      </c>
      <c r="B38" s="8" t="s">
        <v>108</v>
      </c>
      <c r="C38" s="30" t="s">
        <v>109</v>
      </c>
      <c r="D38" s="30" t="s">
        <v>124</v>
      </c>
      <c r="E38" s="52">
        <v>0.5</v>
      </c>
      <c r="F38" s="66" t="s">
        <v>117</v>
      </c>
      <c r="G38" s="41" t="s">
        <v>114</v>
      </c>
      <c r="H38" s="41">
        <v>17697</v>
      </c>
      <c r="I38" s="67">
        <v>3.36</v>
      </c>
      <c r="J38" s="45">
        <f t="shared" si="20"/>
        <v>29730.959999999999</v>
      </c>
      <c r="K38" s="45"/>
      <c r="L38" s="19"/>
      <c r="M38" s="19"/>
      <c r="N38" s="19"/>
      <c r="O38" s="19"/>
      <c r="P38" s="19"/>
      <c r="Q38" s="46"/>
      <c r="R38" s="46">
        <f t="shared" si="16"/>
        <v>13378.932000000001</v>
      </c>
      <c r="S38" s="46"/>
      <c r="T38" s="41"/>
      <c r="U38" s="46">
        <f t="shared" si="0"/>
        <v>4310.9892</v>
      </c>
      <c r="V38" s="46">
        <f t="shared" si="17"/>
        <v>47420.881200000003</v>
      </c>
      <c r="W38" s="19"/>
      <c r="X38" s="46">
        <f t="shared" si="21"/>
        <v>569050.57440000004</v>
      </c>
    </row>
    <row r="39" spans="1:24" ht="16.5" customHeight="1">
      <c r="A39" s="7"/>
      <c r="B39" s="7" t="s">
        <v>16</v>
      </c>
      <c r="C39" s="52"/>
      <c r="D39" s="52"/>
      <c r="E39" s="53">
        <f>SUM(E12:E38)</f>
        <v>20.5</v>
      </c>
      <c r="F39" s="35"/>
      <c r="G39" s="35"/>
      <c r="H39" s="19"/>
      <c r="I39" s="19"/>
      <c r="J39" s="45">
        <f>SUM(J12:J38)</f>
        <v>1185610.5149999997</v>
      </c>
      <c r="K39" s="45">
        <f t="shared" ref="K39:W39" si="22">SUM(K12:K35)</f>
        <v>115428.6825</v>
      </c>
      <c r="L39" s="45">
        <f t="shared" si="22"/>
        <v>151309.35500000001</v>
      </c>
      <c r="M39" s="45">
        <f t="shared" si="22"/>
        <v>151309.35500000001</v>
      </c>
      <c r="N39" s="45">
        <f t="shared" si="22"/>
        <v>21236.399999999998</v>
      </c>
      <c r="O39" s="45">
        <f t="shared" si="22"/>
        <v>2654.5499999999997</v>
      </c>
      <c r="P39" s="45">
        <f t="shared" si="22"/>
        <v>15927.3</v>
      </c>
      <c r="Q39" s="45">
        <f t="shared" si="22"/>
        <v>577143.41249999986</v>
      </c>
      <c r="R39" s="45">
        <f>SUM(R12:R38)</f>
        <v>325753.10325000016</v>
      </c>
      <c r="S39" s="45">
        <f t="shared" si="22"/>
        <v>0</v>
      </c>
      <c r="T39" s="45">
        <f t="shared" si="22"/>
        <v>7078.8</v>
      </c>
      <c r="U39" s="45">
        <f>SUM(U12:U38)</f>
        <v>220393.57132499994</v>
      </c>
      <c r="V39" s="45">
        <f>SUM(V12:V38)</f>
        <v>2771190.4945749999</v>
      </c>
      <c r="W39" s="45">
        <f t="shared" si="22"/>
        <v>4</v>
      </c>
      <c r="X39" s="45">
        <f>SUM(X12:X38)</f>
        <v>33254285.934900001</v>
      </c>
    </row>
    <row r="40" spans="1:24">
      <c r="A40" s="1"/>
      <c r="B40" s="1"/>
      <c r="C40" s="47"/>
      <c r="D40" s="47"/>
      <c r="E40" s="47"/>
      <c r="F40" s="47"/>
      <c r="G40" s="47"/>
    </row>
    <row r="41" spans="1:24" ht="15" customHeight="1">
      <c r="A41" s="76" t="s">
        <v>18</v>
      </c>
      <c r="B41" s="76"/>
      <c r="C41" s="76"/>
      <c r="D41" s="76"/>
      <c r="E41" s="76"/>
      <c r="F41" s="76"/>
      <c r="G41" s="76"/>
    </row>
    <row r="42" spans="1:24">
      <c r="A42" s="1"/>
      <c r="B42" s="1"/>
      <c r="C42" s="47"/>
      <c r="D42" s="47"/>
      <c r="E42" s="47"/>
      <c r="F42" s="47"/>
      <c r="G42" s="47"/>
    </row>
    <row r="43" spans="1:24">
      <c r="A43" s="10"/>
      <c r="B43" s="11"/>
      <c r="C43" s="54"/>
      <c r="D43" s="54"/>
      <c r="E43" s="49"/>
      <c r="F43" s="47"/>
      <c r="G43" s="47"/>
    </row>
    <row r="44" spans="1:24" ht="15">
      <c r="A44" s="5"/>
      <c r="B44" s="5"/>
      <c r="C44" s="55"/>
      <c r="D44" s="55"/>
      <c r="E44" s="56"/>
    </row>
    <row r="45" spans="1:24" ht="15">
      <c r="A45" s="5"/>
      <c r="B45" s="5"/>
      <c r="C45" s="55"/>
      <c r="D45" s="55"/>
      <c r="E45" s="55"/>
    </row>
    <row r="46" spans="1:24" ht="15.75">
      <c r="A46" s="12"/>
      <c r="B46" s="12"/>
      <c r="C46" s="57"/>
      <c r="D46" s="57"/>
      <c r="E46" s="55"/>
    </row>
    <row r="47" spans="1:24" ht="15.75">
      <c r="A47" s="12"/>
      <c r="B47" s="12"/>
      <c r="C47" s="57"/>
      <c r="D47" s="57"/>
      <c r="E47" s="55"/>
    </row>
    <row r="48" spans="1:24">
      <c r="A48" s="1"/>
      <c r="B48" s="1"/>
      <c r="C48" s="47"/>
      <c r="D48" s="47"/>
      <c r="E48" s="47"/>
      <c r="F48" s="47"/>
      <c r="G48" s="47"/>
    </row>
  </sheetData>
  <mergeCells count="8">
    <mergeCell ref="J3:K3"/>
    <mergeCell ref="I4:S4"/>
    <mergeCell ref="A6:E6"/>
    <mergeCell ref="A41:G41"/>
    <mergeCell ref="A7:P7"/>
    <mergeCell ref="A8:P8"/>
    <mergeCell ref="A9:P9"/>
    <mergeCell ref="A10:P10"/>
  </mergeCells>
  <pageMargins left="0.74803149606299213" right="0.7480314960629921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0"/>
  <sheetViews>
    <sheetView topLeftCell="A6" workbookViewId="0">
      <selection activeCell="C39" sqref="C39"/>
    </sheetView>
  </sheetViews>
  <sheetFormatPr defaultRowHeight="15"/>
  <cols>
    <col min="1" max="1" width="5.5703125" style="20" customWidth="1"/>
    <col min="2" max="2" width="38" style="28" customWidth="1"/>
    <col min="3" max="3" width="21.140625" style="20" customWidth="1"/>
    <col min="4" max="4" width="12.7109375" style="20" customWidth="1"/>
    <col min="5" max="5" width="9.42578125" style="20" customWidth="1"/>
    <col min="6" max="6" width="11.85546875" style="20" hidden="1" customWidth="1"/>
    <col min="7" max="7" width="11.140625" style="20" hidden="1" customWidth="1"/>
    <col min="8" max="8" width="11.85546875" style="20" hidden="1" customWidth="1"/>
    <col min="9" max="9" width="12.7109375" style="20" customWidth="1"/>
    <col min="10" max="10" width="10.28515625" style="20" customWidth="1"/>
    <col min="11" max="11" width="9.140625" style="20" customWidth="1"/>
    <col min="12" max="12" width="11.140625" style="20" customWidth="1"/>
    <col min="13" max="13" width="11" style="20" customWidth="1"/>
    <col min="14" max="14" width="12.140625" style="20" customWidth="1"/>
    <col min="15" max="15" width="9.140625" style="20"/>
    <col min="16" max="16" width="11.5703125" style="20" customWidth="1"/>
    <col min="17" max="16384" width="9.140625" style="20"/>
  </cols>
  <sheetData>
    <row r="1" spans="1:18">
      <c r="O1" s="20" t="s">
        <v>42</v>
      </c>
    </row>
    <row r="2" spans="1:18">
      <c r="O2" s="20" t="s">
        <v>43</v>
      </c>
    </row>
    <row r="5" spans="1:18" ht="105">
      <c r="A5" s="21" t="s">
        <v>3</v>
      </c>
      <c r="B5" s="27" t="s">
        <v>30</v>
      </c>
      <c r="C5" s="21" t="s">
        <v>44</v>
      </c>
      <c r="D5" s="22" t="s">
        <v>45</v>
      </c>
      <c r="E5" s="23" t="s">
        <v>46</v>
      </c>
      <c r="F5" s="22" t="s">
        <v>47</v>
      </c>
      <c r="G5" s="22" t="s">
        <v>48</v>
      </c>
      <c r="H5" s="22" t="s">
        <v>49</v>
      </c>
      <c r="I5" s="22" t="s">
        <v>50</v>
      </c>
      <c r="J5" s="24" t="s">
        <v>51</v>
      </c>
      <c r="K5" s="24" t="s">
        <v>52</v>
      </c>
      <c r="L5" s="24" t="s">
        <v>53</v>
      </c>
      <c r="M5" s="24" t="s">
        <v>54</v>
      </c>
      <c r="N5" s="24" t="s">
        <v>55</v>
      </c>
      <c r="O5" s="25" t="s">
        <v>56</v>
      </c>
      <c r="P5" s="24" t="s">
        <v>57</v>
      </c>
      <c r="Q5" s="24" t="s">
        <v>58</v>
      </c>
      <c r="R5" s="24" t="s">
        <v>59</v>
      </c>
    </row>
    <row r="6" spans="1:18" ht="15.75">
      <c r="A6" s="21">
        <v>1</v>
      </c>
      <c r="B6" s="29" t="s">
        <v>62</v>
      </c>
      <c r="C6" s="31" t="s">
        <v>79</v>
      </c>
      <c r="D6" s="58" t="s">
        <v>94</v>
      </c>
      <c r="E6" s="58" t="s">
        <v>94</v>
      </c>
      <c r="F6" s="21"/>
      <c r="G6" s="21"/>
      <c r="H6" s="21"/>
      <c r="I6" s="21"/>
      <c r="J6" s="33" t="s">
        <v>82</v>
      </c>
      <c r="K6" s="21"/>
      <c r="L6" s="21"/>
      <c r="M6" s="21"/>
      <c r="N6" s="21"/>
      <c r="O6" s="21"/>
      <c r="P6" s="21"/>
      <c r="Q6" s="21"/>
      <c r="R6" s="21"/>
    </row>
    <row r="7" spans="1:18" ht="15.75">
      <c r="A7" s="21">
        <v>2</v>
      </c>
      <c r="B7" s="30" t="s">
        <v>139</v>
      </c>
      <c r="C7" s="21" t="s">
        <v>67</v>
      </c>
      <c r="D7" s="58" t="s">
        <v>94</v>
      </c>
      <c r="E7" s="58" t="s">
        <v>94</v>
      </c>
      <c r="F7" s="21"/>
      <c r="G7" s="21"/>
      <c r="H7" s="21"/>
      <c r="I7" s="21"/>
      <c r="J7" s="33" t="s">
        <v>82</v>
      </c>
      <c r="K7" s="21"/>
      <c r="L7" s="21"/>
      <c r="M7" s="21"/>
      <c r="N7" s="21"/>
      <c r="O7" s="21"/>
      <c r="P7" s="21"/>
      <c r="Q7" s="21"/>
      <c r="R7" s="21"/>
    </row>
    <row r="8" spans="1:18" ht="27" customHeight="1">
      <c r="A8" s="21">
        <v>3</v>
      </c>
      <c r="B8" s="29" t="s">
        <v>66</v>
      </c>
      <c r="C8" s="9" t="s">
        <v>68</v>
      </c>
      <c r="D8" s="58" t="s">
        <v>94</v>
      </c>
      <c r="E8" s="58" t="s">
        <v>94</v>
      </c>
      <c r="F8" s="21"/>
      <c r="G8" s="21"/>
      <c r="H8" s="21"/>
      <c r="I8" s="21"/>
      <c r="J8" s="33" t="s">
        <v>82</v>
      </c>
      <c r="K8" s="21"/>
      <c r="L8" s="21"/>
      <c r="M8" s="21"/>
      <c r="N8" s="21"/>
      <c r="O8" s="21"/>
      <c r="P8" s="21"/>
      <c r="Q8" s="21"/>
      <c r="R8" s="21"/>
    </row>
    <row r="9" spans="1:18" ht="15.75">
      <c r="A9" s="21">
        <v>4</v>
      </c>
      <c r="B9" s="30" t="s">
        <v>63</v>
      </c>
      <c r="C9" s="8" t="s">
        <v>6</v>
      </c>
      <c r="D9" s="58"/>
      <c r="E9" s="58"/>
      <c r="F9" s="21"/>
      <c r="G9" s="21"/>
      <c r="H9" s="21"/>
      <c r="I9" s="21"/>
      <c r="J9" s="33" t="s">
        <v>82</v>
      </c>
      <c r="K9" s="33" t="s">
        <v>82</v>
      </c>
      <c r="L9" s="21"/>
      <c r="M9" s="21"/>
      <c r="N9" s="21"/>
      <c r="O9" s="21"/>
      <c r="P9" s="21"/>
      <c r="Q9" s="21"/>
      <c r="R9" s="21"/>
    </row>
    <row r="10" spans="1:18" ht="15.75">
      <c r="A10" s="21">
        <v>5</v>
      </c>
      <c r="B10" s="30" t="s">
        <v>99</v>
      </c>
      <c r="C10" s="8" t="s">
        <v>17</v>
      </c>
      <c r="D10" s="58" t="s">
        <v>94</v>
      </c>
      <c r="E10" s="58" t="s">
        <v>94</v>
      </c>
      <c r="F10" s="21"/>
      <c r="G10" s="21"/>
      <c r="H10" s="21"/>
      <c r="I10" s="43" t="s">
        <v>94</v>
      </c>
      <c r="J10" s="33" t="s">
        <v>82</v>
      </c>
      <c r="K10" s="21"/>
      <c r="L10" s="21"/>
      <c r="M10" s="21"/>
      <c r="N10" s="21"/>
      <c r="O10" s="21"/>
      <c r="P10" s="21"/>
      <c r="Q10" s="21"/>
      <c r="R10" s="21"/>
    </row>
    <row r="11" spans="1:18" ht="15.75">
      <c r="A11" s="21">
        <v>6</v>
      </c>
      <c r="B11" s="30" t="s">
        <v>64</v>
      </c>
      <c r="C11" s="8" t="s">
        <v>41</v>
      </c>
      <c r="D11" s="21"/>
      <c r="E11" s="21"/>
      <c r="F11" s="21"/>
      <c r="G11" s="21"/>
      <c r="H11" s="21"/>
      <c r="I11" s="21"/>
      <c r="J11" s="33" t="s">
        <v>82</v>
      </c>
      <c r="K11" s="33" t="s">
        <v>82</v>
      </c>
      <c r="L11" s="21"/>
      <c r="M11" s="21"/>
      <c r="N11" s="21"/>
      <c r="O11" s="21"/>
      <c r="P11" s="21"/>
      <c r="Q11" s="21"/>
      <c r="R11" s="21"/>
    </row>
    <row r="12" spans="1:18" ht="15.75">
      <c r="A12" s="21">
        <v>7</v>
      </c>
      <c r="B12" s="30" t="s">
        <v>65</v>
      </c>
      <c r="C12" s="8" t="s">
        <v>7</v>
      </c>
      <c r="D12" s="58" t="s">
        <v>94</v>
      </c>
      <c r="E12" s="58" t="s">
        <v>94</v>
      </c>
      <c r="F12" s="21"/>
      <c r="G12" s="21"/>
      <c r="H12" s="21"/>
      <c r="I12" s="21"/>
      <c r="J12" s="33" t="s">
        <v>82</v>
      </c>
      <c r="K12" s="21"/>
      <c r="L12" s="21"/>
      <c r="M12" s="21"/>
      <c r="N12" s="21"/>
      <c r="O12" s="21"/>
      <c r="P12" s="21"/>
      <c r="Q12" s="21"/>
      <c r="R12" s="21"/>
    </row>
    <row r="13" spans="1:18" ht="15.75">
      <c r="A13" s="21">
        <v>8</v>
      </c>
      <c r="B13" s="30" t="s">
        <v>100</v>
      </c>
      <c r="C13" s="8" t="s">
        <v>8</v>
      </c>
      <c r="D13" s="21"/>
      <c r="E13" s="21"/>
      <c r="F13" s="21"/>
      <c r="G13" s="21"/>
      <c r="H13" s="21"/>
      <c r="I13" s="21"/>
      <c r="J13" s="33" t="s">
        <v>82</v>
      </c>
      <c r="K13" s="21"/>
      <c r="L13" s="21"/>
      <c r="M13" s="21"/>
      <c r="N13" s="21"/>
      <c r="O13" s="21"/>
      <c r="P13" s="21"/>
      <c r="Q13" s="21"/>
      <c r="R13" s="21"/>
    </row>
    <row r="14" spans="1:18" ht="15.75">
      <c r="A14" s="21">
        <v>9</v>
      </c>
      <c r="B14" s="30" t="s">
        <v>103</v>
      </c>
      <c r="C14" s="8" t="s">
        <v>9</v>
      </c>
      <c r="D14" s="21"/>
      <c r="E14" s="21"/>
      <c r="F14" s="21"/>
      <c r="G14" s="21"/>
      <c r="H14" s="21"/>
      <c r="I14" s="21"/>
      <c r="J14" s="33" t="s">
        <v>82</v>
      </c>
      <c r="K14" s="21"/>
      <c r="L14" s="21"/>
      <c r="M14" s="21"/>
      <c r="N14" s="33" t="s">
        <v>82</v>
      </c>
      <c r="O14" s="33" t="s">
        <v>82</v>
      </c>
      <c r="P14" s="33" t="s">
        <v>82</v>
      </c>
      <c r="Q14" s="21"/>
      <c r="R14" s="21"/>
    </row>
    <row r="15" spans="1:18" ht="15.75">
      <c r="A15" s="21">
        <v>10</v>
      </c>
      <c r="B15" s="30" t="s">
        <v>69</v>
      </c>
      <c r="C15" s="31" t="s">
        <v>9</v>
      </c>
      <c r="D15" s="21"/>
      <c r="E15" s="21"/>
      <c r="F15" s="21"/>
      <c r="G15" s="21"/>
      <c r="H15" s="21"/>
      <c r="I15" s="21"/>
      <c r="J15" s="33" t="s">
        <v>82</v>
      </c>
      <c r="K15" s="21"/>
      <c r="L15" s="21"/>
      <c r="M15" s="32"/>
      <c r="N15" s="33" t="s">
        <v>82</v>
      </c>
      <c r="O15" s="33" t="s">
        <v>82</v>
      </c>
      <c r="P15" s="33" t="s">
        <v>82</v>
      </c>
      <c r="Q15" s="21"/>
      <c r="R15" s="21"/>
    </row>
    <row r="16" spans="1:18" ht="15.75">
      <c r="A16" s="21">
        <v>11</v>
      </c>
      <c r="B16" s="30" t="s">
        <v>70</v>
      </c>
      <c r="C16" s="31" t="s">
        <v>9</v>
      </c>
      <c r="D16" s="21"/>
      <c r="E16" s="21"/>
      <c r="F16" s="21"/>
      <c r="G16" s="21"/>
      <c r="H16" s="21"/>
      <c r="I16" s="21"/>
      <c r="J16" s="33" t="s">
        <v>82</v>
      </c>
      <c r="K16" s="21"/>
      <c r="L16" s="21"/>
      <c r="M16" s="32"/>
      <c r="N16" s="33" t="s">
        <v>82</v>
      </c>
      <c r="O16" s="33" t="s">
        <v>82</v>
      </c>
      <c r="P16" s="33" t="s">
        <v>82</v>
      </c>
      <c r="Q16" s="21"/>
      <c r="R16" s="21"/>
    </row>
    <row r="17" spans="1:18" ht="15.75">
      <c r="A17" s="21">
        <v>12</v>
      </c>
      <c r="B17" s="30" t="s">
        <v>71</v>
      </c>
      <c r="C17" s="21" t="s">
        <v>11</v>
      </c>
      <c r="D17" s="21"/>
      <c r="E17" s="21"/>
      <c r="F17" s="21"/>
      <c r="G17" s="21"/>
      <c r="H17" s="21"/>
      <c r="I17" s="21"/>
      <c r="J17" s="33" t="s">
        <v>82</v>
      </c>
      <c r="K17" s="21"/>
      <c r="L17" s="21"/>
      <c r="M17" s="33" t="s">
        <v>82</v>
      </c>
      <c r="N17" s="21"/>
      <c r="O17" s="21"/>
      <c r="P17" s="21"/>
      <c r="Q17" s="21"/>
      <c r="R17" s="21"/>
    </row>
    <row r="18" spans="1:18" ht="15.75">
      <c r="A18" s="21">
        <v>13</v>
      </c>
      <c r="B18" s="30" t="s">
        <v>73</v>
      </c>
      <c r="C18" s="31" t="s">
        <v>11</v>
      </c>
      <c r="D18" s="21"/>
      <c r="E18" s="21"/>
      <c r="F18" s="21"/>
      <c r="G18" s="21"/>
      <c r="H18" s="21"/>
      <c r="I18" s="21"/>
      <c r="J18" s="33" t="s">
        <v>82</v>
      </c>
      <c r="K18" s="21"/>
      <c r="L18" s="21"/>
      <c r="M18" s="33" t="s">
        <v>82</v>
      </c>
      <c r="N18" s="21"/>
      <c r="O18" s="32"/>
      <c r="P18" s="21"/>
      <c r="Q18" s="21"/>
      <c r="R18" s="21"/>
    </row>
    <row r="19" spans="1:18" ht="15.75">
      <c r="A19" s="21">
        <v>14</v>
      </c>
      <c r="B19" s="30" t="s">
        <v>72</v>
      </c>
      <c r="C19" s="31" t="s">
        <v>11</v>
      </c>
      <c r="D19" s="21"/>
      <c r="E19" s="21"/>
      <c r="F19" s="21"/>
      <c r="G19" s="21"/>
      <c r="H19" s="21"/>
      <c r="I19" s="21"/>
      <c r="J19" s="33" t="s">
        <v>82</v>
      </c>
      <c r="K19" s="21"/>
      <c r="L19" s="21"/>
      <c r="M19" s="33" t="s">
        <v>82</v>
      </c>
      <c r="N19" s="32"/>
      <c r="O19" s="32"/>
      <c r="P19" s="21"/>
      <c r="Q19" s="21"/>
      <c r="R19" s="21"/>
    </row>
    <row r="20" spans="1:18" ht="15.75">
      <c r="A20" s="21">
        <v>15</v>
      </c>
      <c r="B20" s="30" t="s">
        <v>74</v>
      </c>
      <c r="C20" s="31" t="s">
        <v>10</v>
      </c>
      <c r="D20" s="21"/>
      <c r="E20" s="21"/>
      <c r="F20" s="21"/>
      <c r="G20" s="21"/>
      <c r="H20" s="21"/>
      <c r="I20" s="21"/>
      <c r="J20" s="33" t="s">
        <v>82</v>
      </c>
      <c r="K20" s="21"/>
      <c r="L20" s="21"/>
      <c r="M20" s="32"/>
      <c r="N20" s="33" t="s">
        <v>82</v>
      </c>
      <c r="O20" s="33" t="s">
        <v>82</v>
      </c>
      <c r="P20" s="21"/>
      <c r="Q20" s="21"/>
      <c r="R20" s="21"/>
    </row>
    <row r="21" spans="1:18" ht="15.75">
      <c r="A21" s="21">
        <v>16</v>
      </c>
      <c r="B21" s="30" t="s">
        <v>75</v>
      </c>
      <c r="C21" s="31" t="s">
        <v>10</v>
      </c>
      <c r="D21" s="21"/>
      <c r="E21" s="21"/>
      <c r="F21" s="21"/>
      <c r="G21" s="21"/>
      <c r="H21" s="21"/>
      <c r="I21" s="21"/>
      <c r="J21" s="33" t="s">
        <v>82</v>
      </c>
      <c r="K21" s="21"/>
      <c r="L21" s="21"/>
      <c r="M21" s="21"/>
      <c r="N21" s="33" t="s">
        <v>82</v>
      </c>
      <c r="O21" s="33" t="s">
        <v>82</v>
      </c>
      <c r="P21" s="21"/>
      <c r="Q21" s="21"/>
      <c r="R21" s="21"/>
    </row>
    <row r="22" spans="1:18" ht="15.75">
      <c r="A22" s="21">
        <v>17</v>
      </c>
      <c r="B22" s="30" t="s">
        <v>76</v>
      </c>
      <c r="C22" s="31" t="s">
        <v>80</v>
      </c>
      <c r="D22" s="21"/>
      <c r="E22" s="21"/>
      <c r="F22" s="21"/>
      <c r="G22" s="21"/>
      <c r="H22" s="21"/>
      <c r="I22" s="21"/>
      <c r="J22" s="33" t="s">
        <v>82</v>
      </c>
      <c r="K22" s="21"/>
      <c r="L22" s="21"/>
      <c r="M22" s="21"/>
      <c r="N22" s="32"/>
      <c r="O22" s="21"/>
      <c r="P22" s="21"/>
      <c r="Q22" s="21"/>
      <c r="R22" s="21"/>
    </row>
    <row r="23" spans="1:18" ht="15.75">
      <c r="A23" s="21">
        <v>18</v>
      </c>
      <c r="B23" s="30" t="s">
        <v>77</v>
      </c>
      <c r="C23" s="21" t="s">
        <v>12</v>
      </c>
      <c r="D23" s="21"/>
      <c r="E23" s="21"/>
      <c r="F23" s="21"/>
      <c r="G23" s="21"/>
      <c r="H23" s="21"/>
      <c r="I23" s="21"/>
      <c r="J23" s="33" t="s">
        <v>82</v>
      </c>
      <c r="K23" s="21"/>
      <c r="L23" s="21"/>
      <c r="M23" s="21"/>
      <c r="N23" s="21"/>
      <c r="O23" s="21"/>
      <c r="P23" s="21"/>
      <c r="Q23" s="21"/>
      <c r="R23" s="21"/>
    </row>
    <row r="24" spans="1:18" ht="15.75">
      <c r="A24" s="21">
        <v>19</v>
      </c>
      <c r="B24" s="30" t="s">
        <v>102</v>
      </c>
      <c r="C24" s="31" t="s">
        <v>12</v>
      </c>
      <c r="D24" s="21"/>
      <c r="E24" s="21"/>
      <c r="F24" s="21"/>
      <c r="G24" s="21"/>
      <c r="H24" s="21"/>
      <c r="I24" s="21"/>
      <c r="J24" s="33" t="s">
        <v>82</v>
      </c>
      <c r="K24" s="21"/>
      <c r="L24" s="21"/>
      <c r="M24" s="21"/>
      <c r="N24" s="21"/>
      <c r="O24" s="21"/>
      <c r="P24" s="21"/>
      <c r="Q24" s="21"/>
      <c r="R24" s="21"/>
    </row>
    <row r="25" spans="1:18" ht="15.75">
      <c r="A25" s="21">
        <v>20</v>
      </c>
      <c r="B25" s="30" t="s">
        <v>78</v>
      </c>
      <c r="C25" s="31" t="s">
        <v>81</v>
      </c>
      <c r="D25" s="21"/>
      <c r="E25" s="21"/>
      <c r="F25" s="21"/>
      <c r="G25" s="21"/>
      <c r="H25" s="21"/>
      <c r="I25" s="21"/>
      <c r="J25" s="33" t="s">
        <v>82</v>
      </c>
      <c r="K25" s="21"/>
      <c r="L25" s="21"/>
      <c r="M25" s="21"/>
      <c r="N25" s="21"/>
      <c r="O25" s="21"/>
      <c r="P25" s="21"/>
      <c r="Q25" s="21"/>
      <c r="R25" s="21"/>
    </row>
    <row r="26" spans="1:18" ht="15.75">
      <c r="A26" s="21">
        <v>21</v>
      </c>
      <c r="B26" s="30" t="s">
        <v>70</v>
      </c>
      <c r="C26" s="31" t="s">
        <v>14</v>
      </c>
      <c r="D26" s="21"/>
      <c r="E26" s="21"/>
      <c r="F26" s="21"/>
      <c r="G26" s="21"/>
      <c r="H26" s="21"/>
      <c r="I26" s="21"/>
      <c r="J26" s="33" t="s">
        <v>82</v>
      </c>
      <c r="K26" s="21"/>
      <c r="L26" s="21"/>
      <c r="M26" s="21"/>
      <c r="N26" s="21"/>
      <c r="O26" s="21"/>
      <c r="P26" s="21"/>
      <c r="Q26" s="21"/>
      <c r="R26" s="21"/>
    </row>
    <row r="27" spans="1:18" ht="15.75">
      <c r="A27" s="21">
        <v>22</v>
      </c>
      <c r="B27" s="30" t="s">
        <v>64</v>
      </c>
      <c r="C27" s="31" t="s">
        <v>14</v>
      </c>
      <c r="D27" s="21"/>
      <c r="E27" s="21"/>
      <c r="F27" s="21"/>
      <c r="G27" s="21"/>
      <c r="H27" s="21"/>
      <c r="I27" s="21"/>
      <c r="J27" s="33" t="s">
        <v>82</v>
      </c>
      <c r="K27" s="21"/>
      <c r="L27" s="21"/>
      <c r="M27" s="21"/>
      <c r="N27" s="21"/>
      <c r="O27" s="21"/>
      <c r="P27" s="21"/>
      <c r="Q27" s="21"/>
      <c r="R27" s="21"/>
    </row>
    <row r="28" spans="1:18" ht="15.75">
      <c r="A28" s="21">
        <v>23</v>
      </c>
      <c r="B28" s="30" t="s">
        <v>135</v>
      </c>
      <c r="C28" s="71" t="s">
        <v>136</v>
      </c>
      <c r="D28" s="21"/>
      <c r="E28" s="21"/>
      <c r="F28" s="21"/>
      <c r="G28" s="21"/>
      <c r="H28" s="21"/>
      <c r="I28" s="21"/>
      <c r="J28" s="72" t="s">
        <v>82</v>
      </c>
      <c r="K28" s="21"/>
      <c r="L28" s="21"/>
      <c r="M28" s="71" t="s">
        <v>82</v>
      </c>
      <c r="N28" s="21"/>
      <c r="O28" s="21"/>
      <c r="P28" s="21"/>
      <c r="Q28" s="21"/>
      <c r="R28" s="21"/>
    </row>
    <row r="29" spans="1:18" ht="15.75">
      <c r="A29" s="21">
        <v>24</v>
      </c>
      <c r="B29" s="30" t="s">
        <v>110</v>
      </c>
      <c r="C29" s="62" t="s">
        <v>111</v>
      </c>
      <c r="D29" s="63" t="s">
        <v>82</v>
      </c>
      <c r="E29" s="63" t="s">
        <v>82</v>
      </c>
      <c r="F29" s="21"/>
      <c r="G29" s="21"/>
      <c r="H29" s="21"/>
      <c r="I29" s="21"/>
      <c r="J29" s="64" t="s">
        <v>82</v>
      </c>
      <c r="K29" s="21"/>
      <c r="L29" s="21"/>
      <c r="M29" s="21"/>
      <c r="N29" s="21"/>
      <c r="O29" s="21"/>
      <c r="P29" s="21"/>
      <c r="Q29" s="21"/>
      <c r="R29" s="21"/>
    </row>
    <row r="30" spans="1:18">
      <c r="A30" s="21">
        <v>25</v>
      </c>
      <c r="B30" s="62" t="s">
        <v>104</v>
      </c>
      <c r="C30" s="62" t="s">
        <v>9</v>
      </c>
      <c r="D30" s="21"/>
      <c r="E30" s="21"/>
      <c r="F30" s="21"/>
      <c r="G30" s="21"/>
      <c r="H30" s="21"/>
      <c r="I30" s="21"/>
      <c r="J30" s="62" t="s">
        <v>112</v>
      </c>
      <c r="K30" s="21"/>
      <c r="L30" s="21"/>
      <c r="M30" s="21"/>
      <c r="N30" s="62" t="s">
        <v>82</v>
      </c>
      <c r="O30" s="62" t="s">
        <v>82</v>
      </c>
      <c r="P30" s="62" t="s">
        <v>82</v>
      </c>
      <c r="Q30" s="21"/>
      <c r="R30" s="21"/>
    </row>
  </sheetData>
  <pageMargins left="0.70866141732283472" right="0.70866141732283472" top="0.74803149606299213" bottom="0.74803149606299213" header="0.31496062992125984" footer="0.31496062992125984"/>
  <pageSetup paperSize="9" scale="6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33"/>
  <sheetViews>
    <sheetView workbookViewId="0">
      <selection activeCell="N10" sqref="N10"/>
    </sheetView>
  </sheetViews>
  <sheetFormatPr defaultRowHeight="12.75"/>
  <cols>
    <col min="1" max="1" width="4.140625" customWidth="1"/>
    <col min="2" max="2" width="36.85546875" customWidth="1"/>
    <col min="3" max="3" width="19.28515625" customWidth="1"/>
    <col min="4" max="4" width="9.42578125" customWidth="1"/>
    <col min="5" max="5" width="13.7109375" customWidth="1"/>
    <col min="6" max="6" width="16.42578125" style="36" customWidth="1"/>
  </cols>
  <sheetData>
    <row r="2" spans="1:15" ht="12.75" customHeight="1">
      <c r="A2" s="77" t="s">
        <v>171</v>
      </c>
      <c r="B2" s="77"/>
      <c r="C2" s="77"/>
      <c r="D2" s="77"/>
      <c r="E2" s="77"/>
      <c r="F2" s="77"/>
      <c r="G2" s="26"/>
      <c r="H2" s="26"/>
      <c r="I2" s="26"/>
      <c r="J2" s="26"/>
      <c r="K2" s="26"/>
      <c r="L2" s="26"/>
      <c r="M2" s="26"/>
      <c r="N2" s="26"/>
      <c r="O2" s="26"/>
    </row>
    <row r="3" spans="1:15" ht="57.75" customHeight="1">
      <c r="A3" s="77"/>
      <c r="B3" s="77"/>
      <c r="C3" s="77"/>
      <c r="D3" s="77"/>
      <c r="E3" s="77"/>
      <c r="F3" s="77"/>
      <c r="G3" s="26"/>
      <c r="H3" s="26"/>
      <c r="I3" s="26"/>
      <c r="J3" s="26"/>
      <c r="K3" s="26"/>
      <c r="L3" s="26"/>
      <c r="M3" s="26"/>
      <c r="N3" s="26"/>
      <c r="O3" s="26"/>
    </row>
    <row r="7" spans="1:15" ht="12.75" customHeight="1">
      <c r="A7" s="18" t="s">
        <v>3</v>
      </c>
      <c r="B7" s="27" t="s">
        <v>30</v>
      </c>
      <c r="C7" s="21" t="s">
        <v>44</v>
      </c>
      <c r="D7" s="18" t="s">
        <v>61</v>
      </c>
      <c r="E7" s="37" t="s">
        <v>60</v>
      </c>
      <c r="F7" s="34" t="s">
        <v>21</v>
      </c>
    </row>
    <row r="8" spans="1:15" ht="15.75">
      <c r="A8" s="19">
        <v>1</v>
      </c>
      <c r="B8" s="29" t="s">
        <v>62</v>
      </c>
      <c r="C8" s="31" t="s">
        <v>79</v>
      </c>
      <c r="D8" s="39" t="s">
        <v>31</v>
      </c>
      <c r="E8" s="38">
        <v>5.43</v>
      </c>
      <c r="F8" s="41" t="s">
        <v>144</v>
      </c>
    </row>
    <row r="9" spans="1:15" ht="15.75">
      <c r="A9" s="19">
        <v>2</v>
      </c>
      <c r="B9" s="30" t="s">
        <v>137</v>
      </c>
      <c r="C9" s="21" t="s">
        <v>67</v>
      </c>
      <c r="D9" s="39" t="s">
        <v>83</v>
      </c>
      <c r="E9" s="38">
        <v>5.31</v>
      </c>
      <c r="F9" s="41" t="s">
        <v>163</v>
      </c>
    </row>
    <row r="10" spans="1:15" ht="30">
      <c r="A10" s="19">
        <v>3</v>
      </c>
      <c r="B10" s="29" t="s">
        <v>66</v>
      </c>
      <c r="C10" s="9" t="s">
        <v>68</v>
      </c>
      <c r="D10" s="39" t="s">
        <v>84</v>
      </c>
      <c r="E10" s="38">
        <v>5.03</v>
      </c>
      <c r="F10" s="41" t="s">
        <v>146</v>
      </c>
    </row>
    <row r="11" spans="1:15" ht="15">
      <c r="A11" s="19">
        <v>4</v>
      </c>
      <c r="B11" s="30" t="s">
        <v>63</v>
      </c>
      <c r="C11" s="8" t="s">
        <v>6</v>
      </c>
      <c r="D11" s="39" t="s">
        <v>32</v>
      </c>
      <c r="E11" s="38">
        <v>3.04</v>
      </c>
      <c r="F11" s="41" t="s">
        <v>147</v>
      </c>
    </row>
    <row r="12" spans="1:15" ht="15">
      <c r="A12" s="19">
        <v>5</v>
      </c>
      <c r="B12" s="30" t="s">
        <v>105</v>
      </c>
      <c r="C12" s="8" t="s">
        <v>17</v>
      </c>
      <c r="D12" s="39" t="s">
        <v>85</v>
      </c>
      <c r="E12" s="38">
        <v>3.43</v>
      </c>
      <c r="F12" s="41" t="s">
        <v>113</v>
      </c>
    </row>
    <row r="13" spans="1:15" ht="15">
      <c r="A13" s="19">
        <v>6</v>
      </c>
      <c r="B13" s="30" t="s">
        <v>64</v>
      </c>
      <c r="C13" s="8" t="s">
        <v>41</v>
      </c>
      <c r="D13" s="39" t="s">
        <v>85</v>
      </c>
      <c r="E13" s="38">
        <v>3.61</v>
      </c>
      <c r="F13" s="41" t="s">
        <v>164</v>
      </c>
    </row>
    <row r="14" spans="1:15" ht="15">
      <c r="A14" s="19">
        <v>7</v>
      </c>
      <c r="B14" s="30" t="s">
        <v>65</v>
      </c>
      <c r="C14" s="8" t="s">
        <v>7</v>
      </c>
      <c r="D14" s="39" t="s">
        <v>121</v>
      </c>
      <c r="E14" s="38">
        <v>3.85</v>
      </c>
      <c r="F14" s="41" t="s">
        <v>165</v>
      </c>
    </row>
    <row r="15" spans="1:15" ht="15">
      <c r="A15" s="19">
        <v>8</v>
      </c>
      <c r="B15" s="30" t="s">
        <v>106</v>
      </c>
      <c r="C15" s="8" t="s">
        <v>8</v>
      </c>
      <c r="D15" s="39">
        <v>1</v>
      </c>
      <c r="E15" s="38">
        <v>2.77</v>
      </c>
      <c r="F15" s="41" t="s">
        <v>114</v>
      </c>
    </row>
    <row r="16" spans="1:15" ht="15">
      <c r="A16" s="19">
        <v>9</v>
      </c>
      <c r="B16" s="30" t="s">
        <v>104</v>
      </c>
      <c r="C16" s="8" t="s">
        <v>9</v>
      </c>
      <c r="D16" s="39">
        <v>4</v>
      </c>
      <c r="E16" s="38">
        <v>2.89</v>
      </c>
      <c r="F16" s="41" t="s">
        <v>114</v>
      </c>
    </row>
    <row r="17" spans="1:6" ht="15">
      <c r="A17" s="19">
        <v>10</v>
      </c>
      <c r="B17" s="30" t="s">
        <v>107</v>
      </c>
      <c r="C17" s="8" t="s">
        <v>9</v>
      </c>
      <c r="D17" s="39">
        <v>4</v>
      </c>
      <c r="E17" s="38">
        <v>2.89</v>
      </c>
      <c r="F17" s="41" t="s">
        <v>114</v>
      </c>
    </row>
    <row r="18" spans="1:6" ht="15.75">
      <c r="A18" s="19">
        <v>11</v>
      </c>
      <c r="B18" s="30" t="s">
        <v>69</v>
      </c>
      <c r="C18" s="31" t="s">
        <v>9</v>
      </c>
      <c r="D18" s="39">
        <v>4</v>
      </c>
      <c r="E18" s="38">
        <v>2.89</v>
      </c>
      <c r="F18" s="41" t="s">
        <v>150</v>
      </c>
    </row>
    <row r="19" spans="1:6" ht="15.75">
      <c r="A19" s="19">
        <v>12</v>
      </c>
      <c r="B19" s="30" t="s">
        <v>70</v>
      </c>
      <c r="C19" s="31" t="s">
        <v>9</v>
      </c>
      <c r="D19" s="39">
        <v>4</v>
      </c>
      <c r="E19" s="38">
        <v>2.89</v>
      </c>
      <c r="F19" s="41" t="s">
        <v>151</v>
      </c>
    </row>
    <row r="20" spans="1:6" ht="15.75">
      <c r="A20" s="19">
        <v>13</v>
      </c>
      <c r="B20" s="30" t="s">
        <v>71</v>
      </c>
      <c r="C20" s="21" t="s">
        <v>11</v>
      </c>
      <c r="D20" s="39">
        <v>2</v>
      </c>
      <c r="E20" s="38">
        <v>2.81</v>
      </c>
      <c r="F20" s="41" t="s">
        <v>152</v>
      </c>
    </row>
    <row r="21" spans="1:6" ht="15.75">
      <c r="A21" s="19">
        <v>14</v>
      </c>
      <c r="B21" s="30" t="s">
        <v>73</v>
      </c>
      <c r="C21" s="31" t="s">
        <v>11</v>
      </c>
      <c r="D21" s="39">
        <v>2</v>
      </c>
      <c r="E21" s="38">
        <v>2.81</v>
      </c>
      <c r="F21" s="41" t="s">
        <v>154</v>
      </c>
    </row>
    <row r="22" spans="1:6" ht="15.75">
      <c r="A22" s="19">
        <v>15</v>
      </c>
      <c r="B22" s="30" t="s">
        <v>72</v>
      </c>
      <c r="C22" s="31" t="s">
        <v>11</v>
      </c>
      <c r="D22" s="39">
        <v>2</v>
      </c>
      <c r="E22" s="38">
        <v>2.81</v>
      </c>
      <c r="F22" s="41" t="s">
        <v>116</v>
      </c>
    </row>
    <row r="23" spans="1:6" ht="15.75">
      <c r="A23" s="19">
        <v>16</v>
      </c>
      <c r="B23" s="30" t="s">
        <v>74</v>
      </c>
      <c r="C23" s="31" t="s">
        <v>10</v>
      </c>
      <c r="D23" s="39">
        <v>1</v>
      </c>
      <c r="E23" s="38">
        <v>2.77</v>
      </c>
      <c r="F23" s="41" t="s">
        <v>166</v>
      </c>
    </row>
    <row r="24" spans="1:6" ht="15.75">
      <c r="A24" s="19">
        <v>17</v>
      </c>
      <c r="B24" s="30" t="s">
        <v>75</v>
      </c>
      <c r="C24" s="31" t="s">
        <v>10</v>
      </c>
      <c r="D24" s="39">
        <v>1</v>
      </c>
      <c r="E24" s="38">
        <v>2.77</v>
      </c>
      <c r="F24" s="41" t="s">
        <v>156</v>
      </c>
    </row>
    <row r="25" spans="1:6" ht="15.75">
      <c r="A25" s="19">
        <v>18</v>
      </c>
      <c r="B25" s="30" t="s">
        <v>76</v>
      </c>
      <c r="C25" s="31" t="s">
        <v>80</v>
      </c>
      <c r="D25" s="39">
        <v>6</v>
      </c>
      <c r="E25" s="38">
        <v>2.96</v>
      </c>
      <c r="F25" s="41" t="s">
        <v>157</v>
      </c>
    </row>
    <row r="26" spans="1:6" ht="15.75">
      <c r="A26" s="19">
        <v>19</v>
      </c>
      <c r="B26" s="30" t="s">
        <v>87</v>
      </c>
      <c r="C26" s="43" t="s">
        <v>86</v>
      </c>
      <c r="D26" s="42" t="s">
        <v>88</v>
      </c>
      <c r="E26" s="38">
        <v>4.2699999999999996</v>
      </c>
      <c r="F26" s="41"/>
    </row>
    <row r="27" spans="1:6" ht="15.75">
      <c r="A27" s="19">
        <v>20</v>
      </c>
      <c r="B27" s="30" t="s">
        <v>77</v>
      </c>
      <c r="C27" s="21" t="s">
        <v>12</v>
      </c>
      <c r="D27" s="39">
        <v>1</v>
      </c>
      <c r="E27" s="38">
        <v>2.77</v>
      </c>
      <c r="F27" s="41" t="s">
        <v>118</v>
      </c>
    </row>
    <row r="28" spans="1:6" ht="15.75">
      <c r="A28" s="19">
        <v>21</v>
      </c>
      <c r="B28" s="30" t="s">
        <v>102</v>
      </c>
      <c r="C28" s="31" t="s">
        <v>12</v>
      </c>
      <c r="D28" s="39">
        <v>1</v>
      </c>
      <c r="E28" s="38">
        <v>2.77</v>
      </c>
      <c r="F28" s="41" t="s">
        <v>159</v>
      </c>
    </row>
    <row r="29" spans="1:6" ht="15.75">
      <c r="A29" s="19">
        <v>22</v>
      </c>
      <c r="B29" s="30" t="s">
        <v>78</v>
      </c>
      <c r="C29" s="31" t="s">
        <v>81</v>
      </c>
      <c r="D29" s="39">
        <v>3</v>
      </c>
      <c r="E29" s="38">
        <v>2.89</v>
      </c>
      <c r="F29" s="41" t="s">
        <v>167</v>
      </c>
    </row>
    <row r="30" spans="1:6" ht="15.75">
      <c r="A30" s="19">
        <v>23</v>
      </c>
      <c r="B30" s="30" t="s">
        <v>70</v>
      </c>
      <c r="C30" s="31" t="s">
        <v>14</v>
      </c>
      <c r="D30" s="39">
        <v>3</v>
      </c>
      <c r="E30" s="38">
        <v>2.89</v>
      </c>
      <c r="F30" s="41" t="s">
        <v>168</v>
      </c>
    </row>
    <row r="31" spans="1:6" ht="15.75">
      <c r="A31" s="19">
        <v>24</v>
      </c>
      <c r="B31" s="30" t="s">
        <v>135</v>
      </c>
      <c r="C31" s="71" t="s">
        <v>136</v>
      </c>
      <c r="D31" s="39" t="s">
        <v>130</v>
      </c>
      <c r="E31" s="38">
        <v>2.94</v>
      </c>
      <c r="F31" s="41" t="s">
        <v>169</v>
      </c>
    </row>
    <row r="32" spans="1:6" ht="15.75">
      <c r="A32" s="19">
        <v>25</v>
      </c>
      <c r="B32" s="30" t="s">
        <v>109</v>
      </c>
      <c r="C32" s="62" t="s">
        <v>108</v>
      </c>
      <c r="D32" s="39" t="s">
        <v>117</v>
      </c>
      <c r="E32" s="38">
        <v>3.32</v>
      </c>
      <c r="F32" s="41" t="s">
        <v>119</v>
      </c>
    </row>
    <row r="33" spans="1:6" ht="15.75">
      <c r="A33" s="19">
        <v>26</v>
      </c>
      <c r="B33" s="30" t="s">
        <v>64</v>
      </c>
      <c r="C33" s="31" t="s">
        <v>14</v>
      </c>
      <c r="D33" s="39">
        <v>3</v>
      </c>
      <c r="E33" s="38">
        <v>2.89</v>
      </c>
      <c r="F33" s="41" t="s">
        <v>170</v>
      </c>
    </row>
  </sheetData>
  <mergeCells count="1">
    <mergeCell ref="A2:F3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Штатное</vt:lpstr>
      <vt:lpstr>Приложение кприказу</vt:lpstr>
      <vt:lpstr>Протокол</vt:lpstr>
      <vt:lpstr>Штатное!Область_печати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uzunkul</cp:lastModifiedBy>
  <cp:lastPrinted>2024-01-08T07:34:39Z</cp:lastPrinted>
  <dcterms:created xsi:type="dcterms:W3CDTF">2023-02-13T05:51:35Z</dcterms:created>
  <dcterms:modified xsi:type="dcterms:W3CDTF">2024-06-19T06:52:07Z</dcterms:modified>
</cp:coreProperties>
</file>